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1760" activeTab="1"/>
  </bookViews>
  <sheets>
    <sheet name="1次リーグ" sheetId="1" r:id="rId1"/>
    <sheet name="1次・2次リーグ対戦表" sheetId="2" r:id="rId2"/>
    <sheet name="1次星取表" sheetId="3" r:id="rId3"/>
    <sheet name="2次リーグ" sheetId="4" r:id="rId4"/>
    <sheet name="2次星取表" sheetId="5" r:id="rId5"/>
  </sheets>
  <definedNames/>
  <calcPr fullCalcOnLoad="1"/>
</workbook>
</file>

<file path=xl/sharedStrings.xml><?xml version="1.0" encoding="utf-8"?>
<sst xmlns="http://schemas.openxmlformats.org/spreadsheetml/2006/main" count="691" uniqueCount="146">
  <si>
    <t>1次予選</t>
  </si>
  <si>
    <t>2次予選</t>
  </si>
  <si>
    <t>A</t>
  </si>
  <si>
    <t>B</t>
  </si>
  <si>
    <t>C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</si>
  <si>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</si>
  <si>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</si>
  <si>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</si>
  <si>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</si>
  <si>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</si>
  <si>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</si>
  <si>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</si>
  <si>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</si>
  <si>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</si>
  <si>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審判</t>
  </si>
  <si>
    <t>主審</t>
  </si>
  <si>
    <t>D</t>
  </si>
  <si>
    <t>ベンチ左側</t>
  </si>
  <si>
    <t>ベンチ右側</t>
  </si>
  <si>
    <t>試合数</t>
  </si>
  <si>
    <t>得点</t>
  </si>
  <si>
    <t>【1次リーグ】</t>
  </si>
  <si>
    <t>【1次リーグブロック表】</t>
  </si>
  <si>
    <t>【2次予選抽選会】</t>
  </si>
  <si>
    <t>※2次予選進出チームの指導者は必ず参加する事！</t>
  </si>
  <si>
    <t>※参加しないチームがあった場合はそのブロックの下位のチームを繰り上げします</t>
  </si>
  <si>
    <t>F</t>
  </si>
  <si>
    <t>E</t>
  </si>
  <si>
    <t>対戦</t>
  </si>
  <si>
    <t>時間</t>
  </si>
  <si>
    <t>vs</t>
  </si>
  <si>
    <t>3級以上の有資格者</t>
  </si>
  <si>
    <t>試合開始10分前に本部前集合</t>
  </si>
  <si>
    <t>1次予選各ブロック１位から抽選で決めていく</t>
  </si>
  <si>
    <t>1次予選終了後、Dコート本部又はFコート本部にて行います。</t>
  </si>
  <si>
    <t>【開催日及び会場】</t>
  </si>
  <si>
    <t>【予備日】</t>
  </si>
  <si>
    <t>蒲原河川敷D1</t>
  </si>
  <si>
    <t>蒲原河川敷D2</t>
  </si>
  <si>
    <t>蒲原河川敷F1</t>
  </si>
  <si>
    <t>蒲原河川敷F2</t>
  </si>
  <si>
    <t>【2次リーグブロック表】</t>
  </si>
  <si>
    <t>各ブロック上位1チームが県大会</t>
  </si>
  <si>
    <t>【2次リーグ】</t>
  </si>
  <si>
    <t>2次リーグのブロックは1次予選各グループ1位チームより抽選にて、決定する</t>
  </si>
  <si>
    <t>蒲原河川敷D1、D2、F1、F2</t>
  </si>
  <si>
    <t>予備審</t>
  </si>
  <si>
    <t>ブロック</t>
  </si>
  <si>
    <t>【　審判　】</t>
  </si>
  <si>
    <t xml:space="preserve">しんきんカップ第2６回静岡県キッズU-10 </t>
  </si>
  <si>
    <t>8人制サッカー大会　（平成23年度）中東部予選</t>
  </si>
  <si>
    <t>(月祝）</t>
  </si>
  <si>
    <t>（金祝）</t>
  </si>
  <si>
    <t>VALOR FC</t>
  </si>
  <si>
    <t>SALFUS oRs</t>
  </si>
  <si>
    <t>勝</t>
  </si>
  <si>
    <t>負</t>
  </si>
  <si>
    <t>分</t>
  </si>
  <si>
    <t>失点</t>
  </si>
  <si>
    <t>得失点</t>
  </si>
  <si>
    <t>勝ち点</t>
  </si>
  <si>
    <t>順位</t>
  </si>
  <si>
    <t>-</t>
  </si>
  <si>
    <t>-</t>
  </si>
  <si>
    <t>Aブロック</t>
  </si>
  <si>
    <t>Bブロック</t>
  </si>
  <si>
    <t>Cブロック</t>
  </si>
  <si>
    <t>Dブロック</t>
  </si>
  <si>
    <t>Eブロック</t>
  </si>
  <si>
    <t>Fブロック</t>
  </si>
  <si>
    <t>しんきんカップ中東部1次予選　　9月14日(日)</t>
  </si>
  <si>
    <t xml:space="preserve">しんきんカップ第29回静岡県キッズU-10 </t>
  </si>
  <si>
    <t>2次予選</t>
  </si>
  <si>
    <t>9月23日(火祝)</t>
  </si>
  <si>
    <t>10月5日(日)</t>
  </si>
  <si>
    <r>
      <t>4チーム1</t>
    </r>
    <r>
      <rPr>
        <sz val="11"/>
        <color indexed="8"/>
        <rFont val="MS UI Gothic"/>
        <family val="3"/>
      </rPr>
      <t>ブロックと</t>
    </r>
    <r>
      <rPr>
        <sz val="11"/>
        <color indexed="8"/>
        <rFont val="MS UI Gothic"/>
        <family val="3"/>
      </rPr>
      <t>3</t>
    </r>
    <r>
      <rPr>
        <sz val="11"/>
        <color indexed="8"/>
        <rFont val="MS UI Gothic"/>
        <family val="3"/>
      </rPr>
      <t>チーム</t>
    </r>
    <r>
      <rPr>
        <sz val="11"/>
        <color indexed="8"/>
        <rFont val="MS UI Gothic"/>
        <family val="3"/>
      </rPr>
      <t>7</t>
    </r>
    <r>
      <rPr>
        <sz val="11"/>
        <color indexed="8"/>
        <rFont val="MS UI Gothic"/>
        <family val="3"/>
      </rPr>
      <t>ブロックが総当たりのリーグ戦</t>
    </r>
  </si>
  <si>
    <t>Aブロック上位2チームが2次リーグ進出</t>
  </si>
  <si>
    <t>B～Hブロック上位1チームが2次リーグ進出</t>
  </si>
  <si>
    <t>VALOR FC</t>
  </si>
  <si>
    <t>不二見SSS</t>
  </si>
  <si>
    <t>袖師SSS</t>
  </si>
  <si>
    <t>清水プエルトSC</t>
  </si>
  <si>
    <t>庵原SC SSS</t>
  </si>
  <si>
    <t>浜田SSS</t>
  </si>
  <si>
    <t>SALFUS oRsA1</t>
  </si>
  <si>
    <t>入江SSS</t>
  </si>
  <si>
    <t>辻SSS</t>
  </si>
  <si>
    <t>清水クラブSS</t>
  </si>
  <si>
    <t>RISE SC</t>
  </si>
  <si>
    <t>高部JFCブロンコ</t>
  </si>
  <si>
    <t>飯田ファイターズSSS</t>
  </si>
  <si>
    <t>SALFUS oRs</t>
  </si>
  <si>
    <t>清水北SSS</t>
  </si>
  <si>
    <t>有度FC</t>
  </si>
  <si>
    <t>江尻SSS</t>
  </si>
  <si>
    <t>興津SSS</t>
  </si>
  <si>
    <t>高部JFC</t>
  </si>
  <si>
    <t>由比SSS</t>
  </si>
  <si>
    <t>岡小SSS</t>
  </si>
  <si>
    <t>清水第八SC</t>
  </si>
  <si>
    <t>清水ヴァーモス</t>
  </si>
  <si>
    <t>駒越小SSS</t>
  </si>
  <si>
    <t>東海大学付属小SSS</t>
  </si>
  <si>
    <t>G</t>
  </si>
  <si>
    <t>H</t>
  </si>
  <si>
    <t>袖師SSS</t>
  </si>
  <si>
    <t>SALFUS oRsA1</t>
  </si>
  <si>
    <t>入江SSS</t>
  </si>
  <si>
    <t>江尻SSS</t>
  </si>
  <si>
    <t>高部JFC</t>
  </si>
  <si>
    <t>由比SSS</t>
  </si>
  <si>
    <t>3チーム3ブロックに分かれてリーグ戦を行う</t>
  </si>
  <si>
    <t>清水プエルトSC</t>
  </si>
  <si>
    <t>Gブロック</t>
  </si>
  <si>
    <t>Hブロック</t>
  </si>
  <si>
    <t>由比SSS</t>
  </si>
  <si>
    <t>岡小SSS</t>
  </si>
  <si>
    <t>清水第八SC</t>
  </si>
  <si>
    <t>清水ヴァーモス</t>
  </si>
  <si>
    <t>駒越小SSS</t>
  </si>
  <si>
    <t>東海大学付属小SSS</t>
  </si>
  <si>
    <t>(月祝)</t>
  </si>
  <si>
    <t>9月23日(火祝)</t>
  </si>
  <si>
    <t>10月5日(日)</t>
  </si>
  <si>
    <r>
      <t>3</t>
    </r>
    <r>
      <rPr>
        <sz val="11"/>
        <color indexed="8"/>
        <rFont val="MS UI Gothic"/>
        <family val="3"/>
      </rPr>
      <t>チーム</t>
    </r>
    <r>
      <rPr>
        <sz val="11"/>
        <color indexed="8"/>
        <rFont val="MS UI Gothic"/>
        <family val="3"/>
      </rPr>
      <t>3</t>
    </r>
    <r>
      <rPr>
        <sz val="11"/>
        <color indexed="8"/>
        <rFont val="MS UI Gothic"/>
        <family val="3"/>
      </rPr>
      <t>ブロックが総当たりのリーグ戦</t>
    </r>
  </si>
  <si>
    <t>しんきんカップ中東部2次予選　　9月15日(月祝)</t>
  </si>
  <si>
    <t>SALFUS oRs</t>
  </si>
  <si>
    <t>SALFUS oRs</t>
  </si>
  <si>
    <t>SALFUS oRsA1</t>
  </si>
  <si>
    <t>袖師SSS</t>
  </si>
  <si>
    <t>高部JFC</t>
  </si>
  <si>
    <t>RISE SC</t>
  </si>
  <si>
    <t>清水ヴァーモス</t>
  </si>
  <si>
    <t>入江SSS</t>
  </si>
  <si>
    <t>由比SSS</t>
  </si>
  <si>
    <t>VALOR FC</t>
  </si>
  <si>
    <t>※グラウンドは状態の良いグラウンドを使用する</t>
  </si>
  <si>
    <t>蒲原河川敷</t>
  </si>
  <si>
    <t>袖師SSS</t>
  </si>
  <si>
    <t>高部JFC</t>
  </si>
  <si>
    <t>SALFUS oRsA1</t>
  </si>
  <si>
    <t>由比SSS</t>
  </si>
  <si>
    <t>VALOR FC</t>
  </si>
  <si>
    <t>清水ヴァーモス</t>
  </si>
  <si>
    <t>入江SSS</t>
  </si>
  <si>
    <t>SALFUS oRs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</si>
</sst>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MS UI Gothic"/>
      <family val="3"/>
    </font>
    <font>
      <b/>
      <sz val="11"/>
      <color indexed="10"/>
      <name val="MS UI Gothic"/>
      <family val="3"/>
    </font>
    <font>
      <b/>
      <sz val="11"/>
      <name val="MS UI Gothic"/>
      <family val="3"/>
    </font>
    <font>
      <sz val="11"/>
      <name val="MS UI Gothic"/>
      <family val="3"/>
    </font>
    <font>
      <b/>
      <sz val="11"/>
      <color indexed="8"/>
      <name val="MS UI Gothic"/>
      <family val="3"/>
    </font>
    <font>
      <b/>
      <sz val="14"/>
      <color indexed="8"/>
      <name val="MS UI Gothic"/>
      <family val="3"/>
    </font>
    <font>
      <b/>
      <sz val="12"/>
      <name val="MS UI Gothic"/>
      <family val="3"/>
    </font>
    <font>
      <sz val="9"/>
      <name val="MS UI Gothic"/>
      <family val="3"/>
    </font>
    <font>
      <sz val="10"/>
      <name val="MS UI Gothic"/>
      <family val="3"/>
    </font>
    <font>
      <b/>
      <sz val="10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40"/>
      <name val="MS UI Gothic"/>
      <family val="3"/>
    </font>
    <font>
      <sz val="12"/>
      <color indexed="8"/>
      <name val="MS UI Gothic"/>
      <family val="3"/>
    </font>
    <font>
      <sz val="11"/>
      <color indexed="10"/>
      <name val="MS UI Gothic"/>
      <family val="3"/>
    </font>
    <font>
      <b/>
      <sz val="16"/>
      <color indexed="9"/>
      <name val="MS UI Gothic"/>
      <family val="3"/>
    </font>
    <font>
      <sz val="14"/>
      <color indexed="8"/>
      <name val="MS UI Gothic"/>
      <family val="3"/>
    </font>
    <font>
      <sz val="10"/>
      <color indexed="8"/>
      <name val="MS UI Gothic"/>
      <family val="3"/>
    </font>
    <font>
      <b/>
      <sz val="10"/>
      <color indexed="8"/>
      <name val="MS UI Gothic"/>
      <family val="3"/>
    </font>
    <font>
      <sz val="9"/>
      <color indexed="8"/>
      <name val="MS UI Gothic"/>
      <family val="3"/>
    </font>
    <font>
      <sz val="8"/>
      <color indexed="8"/>
      <name val="MS UI Gothic"/>
      <family val="3"/>
    </font>
    <font>
      <sz val="18"/>
      <color indexed="9"/>
      <name val="MS UI Gothic"/>
      <family val="3"/>
    </font>
    <font>
      <sz val="11"/>
      <color indexed="9"/>
      <name val="MS UI Gothic"/>
      <family val="3"/>
    </font>
    <font>
      <sz val="11"/>
      <color indexed="17"/>
      <name val="MS UI Gothic"/>
      <family val="3"/>
    </font>
    <font>
      <b/>
      <sz val="14"/>
      <color indexed="10"/>
      <name val="MS UI Gothic"/>
      <family val="3"/>
    </font>
    <font>
      <sz val="16"/>
      <color indexed="8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S UI Gothic"/>
      <family val="3"/>
    </font>
    <font>
      <sz val="14"/>
      <color rgb="FF00B0F0"/>
      <name val="MS UI Gothic"/>
      <family val="3"/>
    </font>
    <font>
      <sz val="12"/>
      <color theme="1"/>
      <name val="MS UI Gothic"/>
      <family val="3"/>
    </font>
    <font>
      <sz val="11"/>
      <color rgb="FFFF0000"/>
      <name val="MS UI Gothic"/>
      <family val="3"/>
    </font>
    <font>
      <b/>
      <sz val="11"/>
      <color rgb="FFFF0000"/>
      <name val="MS UI Gothic"/>
      <family val="3"/>
    </font>
    <font>
      <b/>
      <sz val="11"/>
      <color theme="1"/>
      <name val="MS UI Gothic"/>
      <family val="3"/>
    </font>
    <font>
      <b/>
      <sz val="16"/>
      <color theme="0"/>
      <name val="MS UI Gothic"/>
      <family val="3"/>
    </font>
    <font>
      <sz val="14"/>
      <color theme="1"/>
      <name val="MS UI Gothic"/>
      <family val="3"/>
    </font>
    <font>
      <b/>
      <sz val="14"/>
      <color theme="1"/>
      <name val="MS UI Gothic"/>
      <family val="3"/>
    </font>
    <font>
      <sz val="10"/>
      <color theme="1"/>
      <name val="MS UI Gothic"/>
      <family val="3"/>
    </font>
    <font>
      <b/>
      <sz val="10"/>
      <color theme="1"/>
      <name val="MS UI Gothic"/>
      <family val="3"/>
    </font>
    <font>
      <sz val="9"/>
      <color theme="1"/>
      <name val="MS UI Gothic"/>
      <family val="3"/>
    </font>
    <font>
      <sz val="8"/>
      <color theme="1"/>
      <name val="MS UI Gothic"/>
      <family val="3"/>
    </font>
    <font>
      <sz val="18"/>
      <color theme="0"/>
      <name val="MS UI Gothic"/>
      <family val="3"/>
    </font>
    <font>
      <sz val="11"/>
      <color theme="0"/>
      <name val="MS UI Gothic"/>
      <family val="3"/>
    </font>
    <font>
      <sz val="11"/>
      <color rgb="FF00B050"/>
      <name val="MS UI Gothic"/>
      <family val="3"/>
    </font>
    <font>
      <sz val="16"/>
      <color theme="1"/>
      <name val="MS UI Gothic"/>
      <family val="3"/>
    </font>
    <font>
      <b/>
      <sz val="14"/>
      <color rgb="FFFF0000"/>
      <name val="MS UI Gothic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9" fillId="32" borderId="0" applyNumberFormat="0" applyBorder="0" applyAlignment="0" applyProtection="0"/>
  </cellStyleXfs>
  <cellXfs count="289">
    <xf numFmtId="0" fontId="0" fillId="0" borderId="0" xfId="0" applyFont="1" applyAlignment="1">
      <alignment vertical="center"/>
    </xf>
    <xf numFmtId="0" fontId="3" fillId="0" borderId="0" xfId="60" applyFont="1">
      <alignment vertical="center"/>
      <protection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 wrapText="1"/>
    </xf>
    <xf numFmtId="0" fontId="65" fillId="0" borderId="0" xfId="0" applyFont="1" applyAlignment="1">
      <alignment vertical="center"/>
    </xf>
    <xf numFmtId="0" fontId="66" fillId="0" borderId="0" xfId="60" applyFont="1" applyFill="1" applyAlignment="1">
      <alignment horizontal="center" vertical="center" shrinkToFit="1"/>
      <protection/>
    </xf>
    <xf numFmtId="0" fontId="3" fillId="0" borderId="0" xfId="60" applyFont="1" applyFill="1">
      <alignment vertical="center"/>
      <protection/>
    </xf>
    <xf numFmtId="0" fontId="67" fillId="0" borderId="0" xfId="0" applyFont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69" fillId="0" borderId="0" xfId="0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 applyProtection="1">
      <alignment horizontal="center" vertical="center"/>
      <protection locked="0"/>
    </xf>
    <xf numFmtId="56" fontId="4" fillId="0" borderId="0" xfId="0" applyNumberFormat="1" applyFont="1" applyAlignment="1">
      <alignment vertical="center"/>
    </xf>
    <xf numFmtId="0" fontId="69" fillId="0" borderId="19" xfId="0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vertical="center"/>
      <protection/>
    </xf>
    <xf numFmtId="0" fontId="69" fillId="0" borderId="19" xfId="0" applyFont="1" applyFill="1" applyBorder="1" applyAlignment="1" applyProtection="1">
      <alignment horizontal="center" vertical="center"/>
      <protection/>
    </xf>
    <xf numFmtId="0" fontId="12" fillId="0" borderId="27" xfId="61" applyFont="1" applyFill="1" applyBorder="1" applyAlignment="1">
      <alignment vertical="center" shrinkToFit="1"/>
      <protection/>
    </xf>
    <xf numFmtId="0" fontId="12" fillId="0" borderId="0" xfId="61" applyFont="1" applyFill="1" applyBorder="1" applyAlignment="1">
      <alignment vertical="center" shrinkToFit="1"/>
      <protection/>
    </xf>
    <xf numFmtId="0" fontId="70" fillId="0" borderId="19" xfId="0" applyFont="1" applyFill="1" applyBorder="1" applyAlignment="1" applyProtection="1">
      <alignment horizontal="center" vertical="center" shrinkToFit="1"/>
      <protection/>
    </xf>
    <xf numFmtId="0" fontId="69" fillId="0" borderId="19" xfId="0" applyFont="1" applyFill="1" applyBorder="1" applyAlignment="1" applyProtection="1">
      <alignment horizontal="center" vertical="center" shrinkToFit="1"/>
      <protection/>
    </xf>
    <xf numFmtId="0" fontId="71" fillId="0" borderId="19" xfId="0" applyFont="1" applyFill="1" applyBorder="1" applyAlignment="1" applyProtection="1">
      <alignment horizontal="center" vertical="center" shrinkToFit="1"/>
      <protection/>
    </xf>
    <xf numFmtId="0" fontId="71" fillId="0" borderId="19" xfId="0" applyFont="1" applyFill="1" applyBorder="1" applyAlignment="1" applyProtection="1">
      <alignment horizontal="center" vertical="center" wrapText="1" shrinkToFit="1"/>
      <protection/>
    </xf>
    <xf numFmtId="0" fontId="62" fillId="0" borderId="19" xfId="0" applyFont="1" applyFill="1" applyBorder="1" applyAlignment="1" applyProtection="1">
      <alignment horizontal="center" vertical="center" shrinkToFit="1"/>
      <protection/>
    </xf>
    <xf numFmtId="0" fontId="72" fillId="0" borderId="19" xfId="0" applyFont="1" applyFill="1" applyBorder="1" applyAlignment="1" applyProtection="1">
      <alignment horizontal="center" vertical="center" wrapText="1" shrinkToFit="1"/>
      <protection/>
    </xf>
    <xf numFmtId="0" fontId="65" fillId="0" borderId="16" xfId="0" applyFont="1" applyFill="1" applyBorder="1" applyAlignment="1">
      <alignment horizontal="center" vertical="center" shrinkToFit="1"/>
    </xf>
    <xf numFmtId="0" fontId="65" fillId="0" borderId="25" xfId="0" applyFont="1" applyFill="1" applyBorder="1" applyAlignment="1">
      <alignment horizontal="center" vertical="center" shrinkToFit="1"/>
    </xf>
    <xf numFmtId="0" fontId="65" fillId="0" borderId="18" xfId="0" applyFont="1" applyFill="1" applyBorder="1" applyAlignment="1">
      <alignment horizontal="center" vertical="center" shrinkToFit="1"/>
    </xf>
    <xf numFmtId="0" fontId="65" fillId="0" borderId="14" xfId="0" applyFont="1" applyFill="1" applyBorder="1" applyAlignment="1">
      <alignment horizontal="center" vertical="center" shrinkToFit="1"/>
    </xf>
    <xf numFmtId="0" fontId="65" fillId="0" borderId="17" xfId="0" applyFont="1" applyFill="1" applyBorder="1" applyAlignment="1">
      <alignment horizontal="center" vertical="center" shrinkToFit="1"/>
    </xf>
    <xf numFmtId="0" fontId="65" fillId="0" borderId="21" xfId="0" applyFont="1" applyFill="1" applyBorder="1" applyAlignment="1">
      <alignment horizontal="center" vertical="center" shrinkToFit="1"/>
    </xf>
    <xf numFmtId="0" fontId="65" fillId="0" borderId="19" xfId="0" applyFont="1" applyFill="1" applyBorder="1" applyAlignment="1">
      <alignment horizontal="center" vertical="center" shrinkToFit="1"/>
    </xf>
    <xf numFmtId="0" fontId="65" fillId="0" borderId="15" xfId="0" applyFont="1" applyFill="1" applyBorder="1" applyAlignment="1">
      <alignment horizontal="center" vertical="center" shrinkToFit="1"/>
    </xf>
    <xf numFmtId="0" fontId="65" fillId="0" borderId="23" xfId="0" applyFont="1" applyFill="1" applyBorder="1" applyAlignment="1">
      <alignment horizontal="center" vertical="center" shrinkToFit="1"/>
    </xf>
    <xf numFmtId="0" fontId="65" fillId="0" borderId="26" xfId="0" applyFont="1" applyFill="1" applyBorder="1" applyAlignment="1">
      <alignment horizontal="center" vertical="center" shrinkToFit="1"/>
    </xf>
    <xf numFmtId="0" fontId="65" fillId="0" borderId="20" xfId="0" applyFont="1" applyFill="1" applyBorder="1" applyAlignment="1">
      <alignment horizontal="center" vertical="center" shrinkToFit="1"/>
    </xf>
    <xf numFmtId="0" fontId="65" fillId="0" borderId="2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0" fillId="0" borderId="19" xfId="0" applyFont="1" applyFill="1" applyBorder="1" applyAlignment="1" applyProtection="1">
      <alignment horizontal="center" vertical="center" shrinkToFit="1"/>
      <protection/>
    </xf>
    <xf numFmtId="0" fontId="65" fillId="0" borderId="28" xfId="0" applyFont="1" applyBorder="1" applyAlignment="1">
      <alignment vertical="center" shrinkToFit="1"/>
    </xf>
    <xf numFmtId="0" fontId="65" fillId="0" borderId="29" xfId="0" applyFont="1" applyBorder="1" applyAlignment="1">
      <alignment vertical="center" shrinkToFit="1"/>
    </xf>
    <xf numFmtId="0" fontId="60" fillId="0" borderId="0" xfId="0" applyFont="1" applyAlignment="1">
      <alignment vertical="center" shrinkToFit="1"/>
    </xf>
    <xf numFmtId="0" fontId="73" fillId="0" borderId="0" xfId="0" applyFont="1" applyFill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7" fillId="0" borderId="30" xfId="0" applyFont="1" applyBorder="1" applyAlignment="1">
      <alignment horizontal="center" vertical="center" shrinkToFit="1"/>
    </xf>
    <xf numFmtId="0" fontId="74" fillId="0" borderId="0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63" fillId="0" borderId="0" xfId="0" applyFont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31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20" fontId="7" fillId="0" borderId="16" xfId="0" applyNumberFormat="1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60" fillId="0" borderId="33" xfId="0" applyFont="1" applyFill="1" applyBorder="1" applyAlignment="1">
      <alignment horizontal="center" vertical="center" shrinkToFit="1"/>
    </xf>
    <xf numFmtId="20" fontId="65" fillId="0" borderId="11" xfId="0" applyNumberFormat="1" applyFont="1" applyFill="1" applyBorder="1" applyAlignment="1">
      <alignment horizontal="center" vertical="center" shrinkToFit="1"/>
    </xf>
    <xf numFmtId="20" fontId="60" fillId="0" borderId="16" xfId="0" applyNumberFormat="1" applyFont="1" applyFill="1" applyBorder="1" applyAlignment="1">
      <alignment horizontal="center" vertical="center" shrinkToFit="1"/>
    </xf>
    <xf numFmtId="0" fontId="75" fillId="0" borderId="0" xfId="0" applyFont="1" applyFill="1" applyAlignment="1">
      <alignment vertical="center" shrinkToFit="1"/>
    </xf>
    <xf numFmtId="0" fontId="60" fillId="0" borderId="0" xfId="0" applyFont="1" applyFill="1" applyAlignment="1">
      <alignment vertical="center" shrinkToFit="1"/>
    </xf>
    <xf numFmtId="0" fontId="63" fillId="0" borderId="0" xfId="0" applyFont="1" applyFill="1" applyAlignment="1">
      <alignment vertical="center" shrinkToFit="1"/>
    </xf>
    <xf numFmtId="0" fontId="7" fillId="0" borderId="12" xfId="0" applyFont="1" applyFill="1" applyBorder="1" applyAlignment="1">
      <alignment horizontal="center" vertical="center" shrinkToFit="1"/>
    </xf>
    <xf numFmtId="20" fontId="7" fillId="0" borderId="17" xfId="0" applyNumberFormat="1" applyFont="1" applyFill="1" applyBorder="1" applyAlignment="1">
      <alignment horizontal="center" vertical="center" shrinkToFit="1"/>
    </xf>
    <xf numFmtId="0" fontId="60" fillId="0" borderId="34" xfId="0" applyFont="1" applyFill="1" applyBorder="1" applyAlignment="1">
      <alignment horizontal="center" vertical="center" shrinkToFit="1"/>
    </xf>
    <xf numFmtId="20" fontId="65" fillId="0" borderId="12" xfId="0" applyNumberFormat="1" applyFont="1" applyFill="1" applyBorder="1" applyAlignment="1">
      <alignment horizontal="center" vertical="center" shrinkToFit="1"/>
    </xf>
    <xf numFmtId="20" fontId="60" fillId="0" borderId="17" xfId="0" applyNumberFormat="1" applyFont="1" applyFill="1" applyBorder="1" applyAlignment="1">
      <alignment horizontal="center" vertical="center" shrinkToFit="1"/>
    </xf>
    <xf numFmtId="20" fontId="7" fillId="0" borderId="35" xfId="0" applyNumberFormat="1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vertical="center" shrinkToFit="1"/>
    </xf>
    <xf numFmtId="20" fontId="60" fillId="0" borderId="35" xfId="0" applyNumberFormat="1" applyFont="1" applyFill="1" applyBorder="1" applyAlignment="1">
      <alignment horizontal="center" vertical="center" shrinkToFit="1"/>
    </xf>
    <xf numFmtId="20" fontId="7" fillId="0" borderId="23" xfId="0" applyNumberFormat="1" applyFont="1" applyFill="1" applyBorder="1" applyAlignment="1">
      <alignment horizontal="center" vertical="center" shrinkToFit="1"/>
    </xf>
    <xf numFmtId="0" fontId="60" fillId="0" borderId="36" xfId="0" applyFont="1" applyFill="1" applyBorder="1" applyAlignment="1">
      <alignment horizontal="center" vertical="center" shrinkToFit="1"/>
    </xf>
    <xf numFmtId="20" fontId="65" fillId="0" borderId="13" xfId="0" applyNumberFormat="1" applyFont="1" applyFill="1" applyBorder="1" applyAlignment="1">
      <alignment horizontal="center" vertical="center" shrinkToFit="1"/>
    </xf>
    <xf numFmtId="20" fontId="60" fillId="0" borderId="23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5" fillId="0" borderId="0" xfId="0" applyFont="1" applyAlignment="1">
      <alignment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7" fillId="0" borderId="34" xfId="0" applyFont="1" applyFill="1" applyBorder="1" applyAlignment="1">
      <alignment horizontal="center" vertical="center" shrinkToFit="1"/>
    </xf>
    <xf numFmtId="20" fontId="6" fillId="0" borderId="11" xfId="0" applyNumberFormat="1" applyFont="1" applyFill="1" applyBorder="1" applyAlignment="1">
      <alignment horizontal="center" vertical="center" shrinkToFit="1"/>
    </xf>
    <xf numFmtId="20" fontId="6" fillId="0" borderId="24" xfId="0" applyNumberFormat="1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20" fontId="6" fillId="0" borderId="13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5" fillId="0" borderId="0" xfId="0" applyFont="1" applyAlignment="1">
      <alignment vertical="center" shrinkToFit="1"/>
    </xf>
    <xf numFmtId="0" fontId="65" fillId="0" borderId="0" xfId="0" applyFont="1" applyAlignment="1">
      <alignment horizontal="distributed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20" fontId="6" fillId="0" borderId="12" xfId="0" applyNumberFormat="1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65" fillId="0" borderId="0" xfId="0" applyFont="1" applyAlignment="1">
      <alignment horizontal="left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5" fillId="0" borderId="39" xfId="0" applyFont="1" applyBorder="1" applyAlignment="1">
      <alignment horizontal="center" vertical="center" shrinkToFit="1"/>
    </xf>
    <xf numFmtId="0" fontId="65" fillId="0" borderId="18" xfId="0" applyFont="1" applyBorder="1" applyAlignment="1">
      <alignment horizontal="center" vertical="center" shrinkToFit="1"/>
    </xf>
    <xf numFmtId="0" fontId="65" fillId="0" borderId="14" xfId="0" applyFont="1" applyBorder="1" applyAlignment="1">
      <alignment horizontal="center" vertical="center" shrinkToFit="1"/>
    </xf>
    <xf numFmtId="0" fontId="65" fillId="0" borderId="17" xfId="0" applyFont="1" applyBorder="1" applyAlignment="1">
      <alignment horizontal="center" vertical="center" shrinkToFit="1"/>
    </xf>
    <xf numFmtId="0" fontId="65" fillId="0" borderId="34" xfId="0" applyFont="1" applyBorder="1" applyAlignment="1">
      <alignment horizontal="center" vertical="center" shrinkToFit="1"/>
    </xf>
    <xf numFmtId="0" fontId="65" fillId="0" borderId="40" xfId="0" applyFont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5" fillId="0" borderId="38" xfId="0" applyFont="1" applyBorder="1" applyAlignment="1">
      <alignment horizontal="center" vertical="center" shrinkToFit="1"/>
    </xf>
    <xf numFmtId="0" fontId="65" fillId="0" borderId="19" xfId="0" applyFont="1" applyBorder="1" applyAlignment="1">
      <alignment horizontal="center" vertical="center" shrinkToFit="1"/>
    </xf>
    <xf numFmtId="0" fontId="65" fillId="0" borderId="15" xfId="0" applyFont="1" applyBorder="1" applyAlignment="1">
      <alignment horizontal="center" vertical="center" shrinkToFit="1"/>
    </xf>
    <xf numFmtId="0" fontId="65" fillId="0" borderId="25" xfId="0" applyFont="1" applyBorder="1" applyAlignment="1">
      <alignment horizontal="center" vertical="center" shrinkToFit="1"/>
    </xf>
    <xf numFmtId="0" fontId="65" fillId="0" borderId="41" xfId="0" applyFont="1" applyBorder="1" applyAlignment="1">
      <alignment horizontal="center" vertical="center" shrinkToFit="1"/>
    </xf>
    <xf numFmtId="0" fontId="65" fillId="0" borderId="21" xfId="0" applyFont="1" applyBorder="1" applyAlignment="1">
      <alignment horizontal="center" vertical="center" shrinkToFit="1"/>
    </xf>
    <xf numFmtId="0" fontId="65" fillId="0" borderId="42" xfId="0" applyFont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8" fillId="0" borderId="43" xfId="0" applyFont="1" applyBorder="1" applyAlignment="1">
      <alignment horizontal="center" vertical="center" shrinkToFit="1"/>
    </xf>
    <xf numFmtId="0" fontId="68" fillId="0" borderId="44" xfId="0" applyFont="1" applyBorder="1" applyAlignment="1">
      <alignment horizontal="center" vertical="center" shrinkToFit="1"/>
    </xf>
    <xf numFmtId="0" fontId="68" fillId="0" borderId="45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66" fillId="33" borderId="0" xfId="60" applyFont="1" applyFill="1" applyAlignment="1">
      <alignment horizontal="center" vertical="center" shrinkToFit="1"/>
      <protection/>
    </xf>
    <xf numFmtId="0" fontId="6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56" fontId="8" fillId="0" borderId="0" xfId="0" applyNumberFormat="1" applyFont="1" applyAlignment="1">
      <alignment horizontal="center" vertical="center"/>
    </xf>
    <xf numFmtId="56" fontId="60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6" fontId="4" fillId="0" borderId="0" xfId="0" applyNumberFormat="1" applyFont="1" applyAlignment="1">
      <alignment horizontal="center" vertical="center"/>
    </xf>
    <xf numFmtId="56" fontId="4" fillId="0" borderId="0" xfId="0" applyNumberFormat="1" applyFont="1" applyAlignment="1">
      <alignment horizontal="center" vertical="center"/>
    </xf>
    <xf numFmtId="0" fontId="65" fillId="0" borderId="26" xfId="0" applyFont="1" applyBorder="1" applyAlignment="1">
      <alignment horizontal="center" vertical="center" shrinkToFit="1"/>
    </xf>
    <xf numFmtId="0" fontId="65" fillId="0" borderId="20" xfId="0" applyFont="1" applyBorder="1" applyAlignment="1">
      <alignment horizontal="center" vertical="center" shrinkToFit="1"/>
    </xf>
    <xf numFmtId="0" fontId="65" fillId="0" borderId="4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8" fillId="0" borderId="46" xfId="0" applyFont="1" applyBorder="1" applyAlignment="1">
      <alignment horizontal="center" vertical="center" shrinkToFit="1"/>
    </xf>
    <xf numFmtId="0" fontId="68" fillId="0" borderId="47" xfId="0" applyFont="1" applyBorder="1" applyAlignment="1">
      <alignment horizontal="center" vertical="center" shrinkToFit="1"/>
    </xf>
    <xf numFmtId="0" fontId="74" fillId="33" borderId="37" xfId="0" applyFont="1" applyFill="1" applyBorder="1" applyAlignment="1">
      <alignment horizontal="center" vertical="center" shrinkToFit="1"/>
    </xf>
    <xf numFmtId="0" fontId="74" fillId="33" borderId="49" xfId="0" applyFont="1" applyFill="1" applyBorder="1" applyAlignment="1">
      <alignment horizontal="center" vertical="center" shrinkToFit="1"/>
    </xf>
    <xf numFmtId="0" fontId="74" fillId="33" borderId="50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52" xfId="0" applyFont="1" applyBorder="1" applyAlignment="1">
      <alignment horizontal="left" vertical="center" shrinkToFit="1"/>
    </xf>
    <xf numFmtId="0" fontId="73" fillId="33" borderId="0" xfId="0" applyFont="1" applyFill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6" fillId="0" borderId="0" xfId="60" applyFont="1" applyAlignment="1">
      <alignment horizontal="left" shrinkToFit="1"/>
      <protection/>
    </xf>
    <xf numFmtId="0" fontId="74" fillId="33" borderId="53" xfId="0" applyFont="1" applyFill="1" applyBorder="1" applyAlignment="1">
      <alignment horizontal="center" vertical="center" shrinkToFit="1"/>
    </xf>
    <xf numFmtId="0" fontId="74" fillId="33" borderId="54" xfId="0" applyFont="1" applyFill="1" applyBorder="1" applyAlignment="1">
      <alignment horizontal="center" vertical="center" shrinkToFit="1"/>
    </xf>
    <xf numFmtId="0" fontId="74" fillId="33" borderId="32" xfId="0" applyFont="1" applyFill="1" applyBorder="1" applyAlignment="1">
      <alignment horizontal="center" vertical="center" shrinkToFit="1"/>
    </xf>
    <xf numFmtId="0" fontId="74" fillId="33" borderId="55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0" fillId="0" borderId="56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0" fontId="13" fillId="0" borderId="19" xfId="61" applyFont="1" applyFill="1" applyBorder="1" applyAlignment="1" applyProtection="1">
      <alignment horizontal="center" vertical="center" shrinkToFit="1"/>
      <protection locked="0"/>
    </xf>
    <xf numFmtId="0" fontId="69" fillId="0" borderId="57" xfId="0" applyFont="1" applyFill="1" applyBorder="1" applyAlignment="1" applyProtection="1">
      <alignment horizontal="center" vertical="center"/>
      <protection/>
    </xf>
    <xf numFmtId="0" fontId="76" fillId="0" borderId="19" xfId="0" applyFont="1" applyFill="1" applyBorder="1" applyAlignment="1" applyProtection="1">
      <alignment horizontal="center" vertical="center"/>
      <protection/>
    </xf>
    <xf numFmtId="0" fontId="70" fillId="0" borderId="19" xfId="0" applyFont="1" applyFill="1" applyBorder="1" applyAlignment="1" applyProtection="1">
      <alignment horizontal="center" vertical="center" wrapText="1" shrinkToFit="1"/>
      <protection/>
    </xf>
    <xf numFmtId="0" fontId="70" fillId="0" borderId="19" xfId="0" applyFont="1" applyFill="1" applyBorder="1" applyAlignment="1" applyProtection="1">
      <alignment horizontal="center" vertical="center" shrinkToFit="1"/>
      <protection/>
    </xf>
    <xf numFmtId="0" fontId="70" fillId="0" borderId="42" xfId="0" applyFont="1" applyFill="1" applyBorder="1" applyAlignment="1" applyProtection="1">
      <alignment horizontal="center" vertical="center" shrinkToFit="1"/>
      <protection/>
    </xf>
    <xf numFmtId="0" fontId="70" fillId="0" borderId="34" xfId="0" applyFont="1" applyFill="1" applyBorder="1" applyAlignment="1" applyProtection="1">
      <alignment horizontal="center" vertical="center" shrinkToFit="1"/>
      <protection/>
    </xf>
    <xf numFmtId="0" fontId="70" fillId="0" borderId="21" xfId="0" applyFont="1" applyFill="1" applyBorder="1" applyAlignment="1" applyProtection="1">
      <alignment horizontal="center" vertical="center" shrinkToFit="1"/>
      <protection/>
    </xf>
    <xf numFmtId="0" fontId="13" fillId="34" borderId="19" xfId="61" applyFont="1" applyFill="1" applyBorder="1" applyAlignment="1" applyProtection="1">
      <alignment horizontal="center" vertical="center" wrapText="1" shrinkToFit="1"/>
      <protection locked="0"/>
    </xf>
    <xf numFmtId="0" fontId="13" fillId="34" borderId="19" xfId="61" applyFont="1" applyFill="1" applyBorder="1" applyAlignment="1" applyProtection="1">
      <alignment horizontal="center" vertical="center" shrinkToFit="1"/>
      <protection locked="0"/>
    </xf>
    <xf numFmtId="0" fontId="13" fillId="0" borderId="19" xfId="61" applyFont="1" applyFill="1" applyBorder="1" applyAlignment="1" applyProtection="1">
      <alignment horizontal="center" vertical="center" wrapText="1" shrinkToFit="1"/>
      <protection locked="0"/>
    </xf>
    <xf numFmtId="0" fontId="69" fillId="0" borderId="0" xfId="0" applyFont="1" applyFill="1" applyBorder="1" applyAlignment="1" applyProtection="1">
      <alignment horizontal="center" vertical="center"/>
      <protection locked="0"/>
    </xf>
    <xf numFmtId="0" fontId="77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65" fillId="0" borderId="48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8" fillId="0" borderId="45" xfId="0" applyFont="1" applyBorder="1" applyAlignment="1">
      <alignment horizontal="center" vertical="center"/>
    </xf>
    <xf numFmtId="0" fontId="68" fillId="0" borderId="59" xfId="0" applyFont="1" applyBorder="1" applyAlignment="1">
      <alignment horizontal="center" vertical="center"/>
    </xf>
    <xf numFmtId="0" fontId="68" fillId="0" borderId="60" xfId="0" applyFont="1" applyBorder="1" applyAlignment="1">
      <alignment horizontal="center" vertical="center"/>
    </xf>
    <xf numFmtId="0" fontId="68" fillId="0" borderId="61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42" xfId="0" applyFont="1" applyBorder="1" applyAlignment="1">
      <alignment horizontal="center" vertical="center"/>
    </xf>
    <xf numFmtId="0" fontId="65" fillId="0" borderId="38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8" fillId="0" borderId="46" xfId="0" applyFont="1" applyBorder="1" applyAlignment="1">
      <alignment horizontal="center" vertical="center"/>
    </xf>
    <xf numFmtId="0" fontId="68" fillId="0" borderId="47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9" fillId="0" borderId="27" xfId="0" applyFont="1" applyFill="1" applyBorder="1" applyAlignment="1">
      <alignment horizontal="center" vertical="center"/>
    </xf>
    <xf numFmtId="0" fontId="77" fillId="0" borderId="27" xfId="0" applyFont="1" applyFill="1" applyBorder="1" applyAlignment="1">
      <alignment horizontal="center" vertical="center"/>
    </xf>
    <xf numFmtId="0" fontId="76" fillId="0" borderId="42" xfId="0" applyFont="1" applyFill="1" applyBorder="1" applyAlignment="1" applyProtection="1">
      <alignment horizontal="center" vertical="center"/>
      <protection/>
    </xf>
    <xf numFmtId="0" fontId="76" fillId="0" borderId="34" xfId="0" applyFont="1" applyFill="1" applyBorder="1" applyAlignment="1" applyProtection="1">
      <alignment horizontal="center" vertical="center"/>
      <protection/>
    </xf>
    <xf numFmtId="0" fontId="76" fillId="0" borderId="21" xfId="0" applyFont="1" applyFill="1" applyBorder="1" applyAlignment="1" applyProtection="1">
      <alignment horizontal="center" vertical="center"/>
      <protection/>
    </xf>
    <xf numFmtId="0" fontId="13" fillId="0" borderId="56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70" fillId="0" borderId="42" xfId="0" applyFont="1" applyFill="1" applyBorder="1" applyAlignment="1" applyProtection="1">
      <alignment horizontal="center" vertical="center" wrapText="1" shrinkToFit="1"/>
      <protection/>
    </xf>
    <xf numFmtId="0" fontId="70" fillId="0" borderId="34" xfId="0" applyFont="1" applyFill="1" applyBorder="1" applyAlignment="1" applyProtection="1">
      <alignment horizontal="center" vertical="center" wrapText="1" shrinkToFit="1"/>
      <protection/>
    </xf>
    <xf numFmtId="0" fontId="70" fillId="0" borderId="21" xfId="0" applyFont="1" applyFill="1" applyBorder="1" applyAlignment="1" applyProtection="1">
      <alignment horizontal="center" vertical="center" wrapText="1" shrinkToFit="1"/>
      <protection/>
    </xf>
    <xf numFmtId="0" fontId="13" fillId="0" borderId="56" xfId="61" applyFont="1" applyFill="1" applyBorder="1" applyAlignment="1" applyProtection="1">
      <alignment horizontal="center" vertical="center" wrapText="1" shrinkToFit="1"/>
      <protection locked="0"/>
    </xf>
    <xf numFmtId="0" fontId="13" fillId="0" borderId="18" xfId="61" applyFont="1" applyFill="1" applyBorder="1" applyAlignment="1" applyProtection="1">
      <alignment horizontal="center" vertical="center" wrapText="1" shrinkToFit="1"/>
      <protection locked="0"/>
    </xf>
    <xf numFmtId="0" fontId="69" fillId="0" borderId="62" xfId="0" applyFont="1" applyFill="1" applyBorder="1" applyAlignment="1" applyProtection="1">
      <alignment horizontal="center" vertical="center"/>
      <protection/>
    </xf>
    <xf numFmtId="0" fontId="69" fillId="0" borderId="63" xfId="0" applyFont="1" applyFill="1" applyBorder="1" applyAlignment="1" applyProtection="1">
      <alignment horizontal="center" vertical="center"/>
      <protection/>
    </xf>
    <xf numFmtId="0" fontId="69" fillId="0" borderId="64" xfId="0" applyFont="1" applyFill="1" applyBorder="1" applyAlignment="1" applyProtection="1">
      <alignment horizontal="center" vertical="center"/>
      <protection/>
    </xf>
    <xf numFmtId="0" fontId="69" fillId="0" borderId="65" xfId="0" applyFont="1" applyFill="1" applyBorder="1" applyAlignment="1" applyProtection="1">
      <alignment horizontal="center" vertical="center"/>
      <protection/>
    </xf>
    <xf numFmtId="0" fontId="69" fillId="0" borderId="66" xfId="0" applyFont="1" applyFill="1" applyBorder="1" applyAlignment="1" applyProtection="1">
      <alignment horizontal="center" vertical="center"/>
      <protection/>
    </xf>
    <xf numFmtId="0" fontId="69" fillId="0" borderId="6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24</xdr:row>
      <xdr:rowOff>142875</xdr:rowOff>
    </xdr:from>
    <xdr:to>
      <xdr:col>16</xdr:col>
      <xdr:colOff>114300</xdr:colOff>
      <xdr:row>27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57400" y="5953125"/>
          <a:ext cx="6000750" cy="63817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二次予選の抽選は全試合終了後、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D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コート本部前にて行います。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二次予選進出チームの代表者又は代表指導者は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15:00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に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D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コート本部に集合してください。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22">
      <selection activeCell="L32" sqref="L32"/>
    </sheetView>
  </sheetViews>
  <sheetFormatPr defaultColWidth="9.140625" defaultRowHeight="15"/>
  <cols>
    <col min="1" max="18" width="6.28125" style="2" customWidth="1"/>
    <col min="19" max="25" width="6.57421875" style="2" customWidth="1"/>
    <col min="26" max="16384" width="9.00390625" style="2" customWidth="1"/>
  </cols>
  <sheetData>
    <row r="1" spans="1:15" s="1" customFormat="1" ht="26.25" customHeight="1">
      <c r="A1" s="163" t="s">
        <v>71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s="1" customFormat="1" ht="26.25" customHeight="1">
      <c r="A2" s="163" t="s">
        <v>50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s="18" customFormat="1" ht="26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3" ht="22.5" customHeight="1">
      <c r="A4" s="164" t="s">
        <v>35</v>
      </c>
      <c r="B4" s="164"/>
      <c r="C4" s="164"/>
      <c r="D4" s="175">
        <v>41896</v>
      </c>
      <c r="E4" s="175"/>
      <c r="F4" s="13" t="s">
        <v>51</v>
      </c>
      <c r="G4" s="172" t="s">
        <v>0</v>
      </c>
      <c r="H4" s="172"/>
      <c r="I4" s="162" t="s">
        <v>45</v>
      </c>
      <c r="J4" s="162"/>
      <c r="K4" s="162"/>
      <c r="L4" s="162"/>
      <c r="M4" s="162"/>
    </row>
    <row r="5" spans="1:12" ht="22.5" customHeight="1">
      <c r="A5" s="164"/>
      <c r="B5" s="164"/>
      <c r="C5" s="164"/>
      <c r="D5" s="175">
        <v>41897</v>
      </c>
      <c r="E5" s="175"/>
      <c r="F5" s="13" t="s">
        <v>52</v>
      </c>
      <c r="G5" s="172" t="s">
        <v>72</v>
      </c>
      <c r="H5" s="172"/>
      <c r="I5" s="162" t="s">
        <v>45</v>
      </c>
      <c r="J5" s="162"/>
      <c r="K5" s="162"/>
      <c r="L5" s="162"/>
    </row>
    <row r="6" spans="1:8" ht="22.5" customHeight="1">
      <c r="A6" s="15"/>
      <c r="B6" s="15"/>
      <c r="C6" s="46"/>
      <c r="D6" s="179"/>
      <c r="E6" s="180"/>
      <c r="F6" s="5"/>
      <c r="G6" s="177"/>
      <c r="H6" s="177"/>
    </row>
    <row r="7" spans="1:7" ht="22.5" customHeight="1">
      <c r="A7" s="178" t="s">
        <v>36</v>
      </c>
      <c r="B7" s="165"/>
      <c r="C7" s="165"/>
      <c r="D7" s="176" t="s">
        <v>73</v>
      </c>
      <c r="E7" s="177"/>
      <c r="F7" s="14"/>
      <c r="G7" s="26"/>
    </row>
    <row r="8" ht="22.5" customHeight="1">
      <c r="D8" s="2" t="s">
        <v>74</v>
      </c>
    </row>
    <row r="9" ht="22.5" customHeight="1"/>
    <row r="10" spans="1:4" ht="22.5" customHeight="1">
      <c r="A10" s="165" t="s">
        <v>21</v>
      </c>
      <c r="B10" s="165"/>
      <c r="C10" s="165"/>
      <c r="D10" s="12" t="s">
        <v>75</v>
      </c>
    </row>
    <row r="11" ht="22.5" customHeight="1">
      <c r="D11" s="6" t="s">
        <v>76</v>
      </c>
    </row>
    <row r="12" ht="22.5" customHeight="1">
      <c r="D12" s="6" t="s">
        <v>77</v>
      </c>
    </row>
    <row r="13" ht="22.5" customHeight="1">
      <c r="D13" s="12"/>
    </row>
    <row r="14" ht="22.5" customHeight="1"/>
    <row r="15" spans="1:3" ht="22.5" customHeight="1" thickBot="1">
      <c r="A15" s="165" t="s">
        <v>22</v>
      </c>
      <c r="B15" s="165"/>
      <c r="C15" s="165"/>
    </row>
    <row r="16" spans="2:14" s="19" customFormat="1" ht="30" customHeight="1" thickBot="1">
      <c r="B16" s="20"/>
      <c r="C16" s="166" t="s">
        <v>2</v>
      </c>
      <c r="D16" s="167"/>
      <c r="E16" s="168"/>
      <c r="F16" s="173" t="s">
        <v>3</v>
      </c>
      <c r="G16" s="167"/>
      <c r="H16" s="174"/>
      <c r="I16" s="166" t="s">
        <v>4</v>
      </c>
      <c r="J16" s="167"/>
      <c r="K16" s="168"/>
      <c r="L16" s="169" t="s">
        <v>16</v>
      </c>
      <c r="M16" s="170"/>
      <c r="N16" s="171"/>
    </row>
    <row r="17" spans="2:14" ht="30" customHeight="1">
      <c r="B17" s="21">
        <v>1</v>
      </c>
      <c r="C17" s="152" t="s">
        <v>78</v>
      </c>
      <c r="D17" s="141"/>
      <c r="E17" s="153"/>
      <c r="F17" s="140" t="s">
        <v>82</v>
      </c>
      <c r="G17" s="141"/>
      <c r="H17" s="142"/>
      <c r="I17" s="152" t="s">
        <v>85</v>
      </c>
      <c r="J17" s="141"/>
      <c r="K17" s="153"/>
      <c r="L17" s="146" t="s">
        <v>88</v>
      </c>
      <c r="M17" s="147"/>
      <c r="N17" s="148"/>
    </row>
    <row r="18" spans="2:14" ht="30" customHeight="1">
      <c r="B18" s="22">
        <v>2</v>
      </c>
      <c r="C18" s="154" t="s">
        <v>79</v>
      </c>
      <c r="D18" s="150"/>
      <c r="E18" s="155"/>
      <c r="F18" s="149" t="s">
        <v>83</v>
      </c>
      <c r="G18" s="150"/>
      <c r="H18" s="151"/>
      <c r="I18" s="154" t="s">
        <v>86</v>
      </c>
      <c r="J18" s="150"/>
      <c r="K18" s="155"/>
      <c r="L18" s="149" t="s">
        <v>89</v>
      </c>
      <c r="M18" s="150"/>
      <c r="N18" s="151"/>
    </row>
    <row r="19" spans="2:14" ht="30" customHeight="1" thickBot="1">
      <c r="B19" s="40">
        <v>3</v>
      </c>
      <c r="C19" s="143" t="s">
        <v>80</v>
      </c>
      <c r="D19" s="144"/>
      <c r="E19" s="145"/>
      <c r="F19" s="143" t="s">
        <v>84</v>
      </c>
      <c r="G19" s="144"/>
      <c r="H19" s="145"/>
      <c r="I19" s="143" t="s">
        <v>87</v>
      </c>
      <c r="J19" s="144"/>
      <c r="K19" s="145"/>
      <c r="L19" s="143" t="s">
        <v>90</v>
      </c>
      <c r="M19" s="144"/>
      <c r="N19" s="145"/>
    </row>
    <row r="20" spans="2:14" ht="30" customHeight="1" thickBot="1">
      <c r="B20" s="23">
        <v>5</v>
      </c>
      <c r="C20" s="181" t="s">
        <v>81</v>
      </c>
      <c r="D20" s="182"/>
      <c r="E20" s="183"/>
      <c r="F20" s="73"/>
      <c r="G20" s="74"/>
      <c r="H20" s="74"/>
      <c r="I20" s="74"/>
      <c r="J20" s="74"/>
      <c r="K20" s="74"/>
      <c r="L20" s="74"/>
      <c r="M20" s="74"/>
      <c r="N20" s="74"/>
    </row>
    <row r="21" spans="3:14" ht="22.5" customHeight="1" thickBot="1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2" spans="2:14" s="24" customFormat="1" ht="30" customHeight="1" thickBot="1">
      <c r="B22" s="25"/>
      <c r="C22" s="185" t="s">
        <v>27</v>
      </c>
      <c r="D22" s="160"/>
      <c r="E22" s="186"/>
      <c r="F22" s="159" t="s">
        <v>26</v>
      </c>
      <c r="G22" s="160"/>
      <c r="H22" s="161"/>
      <c r="I22" s="159" t="s">
        <v>103</v>
      </c>
      <c r="J22" s="160"/>
      <c r="K22" s="161"/>
      <c r="L22" s="159" t="s">
        <v>104</v>
      </c>
      <c r="M22" s="160"/>
      <c r="N22" s="161"/>
    </row>
    <row r="23" spans="2:14" ht="30" customHeight="1">
      <c r="B23" s="21">
        <v>1</v>
      </c>
      <c r="C23" s="152" t="s">
        <v>91</v>
      </c>
      <c r="D23" s="141"/>
      <c r="E23" s="153"/>
      <c r="F23" s="140" t="s">
        <v>94</v>
      </c>
      <c r="G23" s="141"/>
      <c r="H23" s="142"/>
      <c r="I23" s="140" t="s">
        <v>97</v>
      </c>
      <c r="J23" s="141"/>
      <c r="K23" s="142"/>
      <c r="L23" s="140" t="s">
        <v>100</v>
      </c>
      <c r="M23" s="141"/>
      <c r="N23" s="142"/>
    </row>
    <row r="24" spans="2:14" ht="30" customHeight="1">
      <c r="B24" s="22">
        <v>2</v>
      </c>
      <c r="C24" s="154" t="s">
        <v>92</v>
      </c>
      <c r="D24" s="150"/>
      <c r="E24" s="155"/>
      <c r="F24" s="149" t="s">
        <v>95</v>
      </c>
      <c r="G24" s="150"/>
      <c r="H24" s="151"/>
      <c r="I24" s="149" t="s">
        <v>98</v>
      </c>
      <c r="J24" s="150"/>
      <c r="K24" s="151"/>
      <c r="L24" s="149" t="s">
        <v>101</v>
      </c>
      <c r="M24" s="150"/>
      <c r="N24" s="151"/>
    </row>
    <row r="25" spans="2:14" ht="30" customHeight="1" thickBot="1">
      <c r="B25" s="23">
        <v>3</v>
      </c>
      <c r="C25" s="181" t="s">
        <v>93</v>
      </c>
      <c r="D25" s="182"/>
      <c r="E25" s="183"/>
      <c r="F25" s="156" t="s">
        <v>96</v>
      </c>
      <c r="G25" s="157"/>
      <c r="H25" s="158"/>
      <c r="I25" s="156" t="s">
        <v>99</v>
      </c>
      <c r="J25" s="157"/>
      <c r="K25" s="158"/>
      <c r="L25" s="156" t="s">
        <v>102</v>
      </c>
      <c r="M25" s="157"/>
      <c r="N25" s="158"/>
    </row>
    <row r="26" ht="22.5" customHeight="1"/>
    <row r="27" spans="1:10" ht="22.5" customHeight="1">
      <c r="A27" s="184" t="s">
        <v>23</v>
      </c>
      <c r="B27" s="184"/>
      <c r="C27" s="184"/>
      <c r="D27" s="16" t="s">
        <v>34</v>
      </c>
      <c r="E27" s="16"/>
      <c r="F27" s="16"/>
      <c r="G27" s="16"/>
      <c r="H27" s="16"/>
      <c r="I27" s="16"/>
      <c r="J27" s="16"/>
    </row>
    <row r="28" spans="1:6" ht="22.5" customHeight="1">
      <c r="A28" s="10" t="s">
        <v>24</v>
      </c>
      <c r="B28" s="11"/>
      <c r="C28" s="11"/>
      <c r="D28" s="11"/>
      <c r="E28" s="11"/>
      <c r="F28" s="11"/>
    </row>
    <row r="29" spans="1:6" ht="22.5" customHeight="1">
      <c r="A29" s="8" t="s">
        <v>25</v>
      </c>
      <c r="B29" s="11"/>
      <c r="C29" s="11"/>
      <c r="D29" s="11"/>
      <c r="E29" s="11"/>
      <c r="F29" s="11"/>
    </row>
    <row r="30" ht="22.5" customHeight="1"/>
    <row r="32" spans="2:4" ht="13.5">
      <c r="B32" s="9"/>
      <c r="C32" s="9"/>
      <c r="D32" s="9"/>
    </row>
    <row r="33" ht="13.5">
      <c r="A33" s="7"/>
    </row>
    <row r="34" ht="17.25">
      <c r="A34" s="3"/>
    </row>
    <row r="36" ht="14.25">
      <c r="A36" s="4"/>
    </row>
    <row r="37" ht="14.25">
      <c r="A37" s="4"/>
    </row>
    <row r="38" ht="14.25">
      <c r="A38" s="4"/>
    </row>
  </sheetData>
  <sheetProtection/>
  <mergeCells count="49">
    <mergeCell ref="A27:C27"/>
    <mergeCell ref="F24:H24"/>
    <mergeCell ref="F25:H25"/>
    <mergeCell ref="C24:E24"/>
    <mergeCell ref="C25:E25"/>
    <mergeCell ref="C22:E22"/>
    <mergeCell ref="C23:E23"/>
    <mergeCell ref="F22:H22"/>
    <mergeCell ref="D6:E6"/>
    <mergeCell ref="F23:H23"/>
    <mergeCell ref="C17:E17"/>
    <mergeCell ref="I19:K19"/>
    <mergeCell ref="A10:C10"/>
    <mergeCell ref="C18:E18"/>
    <mergeCell ref="C20:E20"/>
    <mergeCell ref="F17:H17"/>
    <mergeCell ref="F18:H18"/>
    <mergeCell ref="C16:E16"/>
    <mergeCell ref="F16:H16"/>
    <mergeCell ref="C19:E19"/>
    <mergeCell ref="F19:H19"/>
    <mergeCell ref="A1:O1"/>
    <mergeCell ref="D4:E4"/>
    <mergeCell ref="D5:E5"/>
    <mergeCell ref="D7:E7"/>
    <mergeCell ref="A7:C7"/>
    <mergeCell ref="I4:M4"/>
    <mergeCell ref="A2:O2"/>
    <mergeCell ref="I5:L5"/>
    <mergeCell ref="A4:C5"/>
    <mergeCell ref="A15:C15"/>
    <mergeCell ref="I16:K16"/>
    <mergeCell ref="L16:N16"/>
    <mergeCell ref="G4:H4"/>
    <mergeCell ref="G5:H5"/>
    <mergeCell ref="G6:H6"/>
    <mergeCell ref="L24:N24"/>
    <mergeCell ref="I25:K25"/>
    <mergeCell ref="L25:N25"/>
    <mergeCell ref="I22:K22"/>
    <mergeCell ref="L22:N22"/>
    <mergeCell ref="I23:K23"/>
    <mergeCell ref="I24:K24"/>
    <mergeCell ref="L23:N23"/>
    <mergeCell ref="L19:N19"/>
    <mergeCell ref="L17:N17"/>
    <mergeCell ref="L18:N18"/>
    <mergeCell ref="I17:K17"/>
    <mergeCell ref="I18:K18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="106" zoomScaleNormal="106" zoomScalePageLayoutView="0" workbookViewId="0" topLeftCell="A38">
      <selection activeCell="M42" sqref="M42"/>
    </sheetView>
  </sheetViews>
  <sheetFormatPr defaultColWidth="9.140625" defaultRowHeight="15"/>
  <cols>
    <col min="1" max="1" width="4.57421875" style="77" customWidth="1"/>
    <col min="2" max="2" width="4.28125" style="77" customWidth="1"/>
    <col min="3" max="3" width="12.421875" style="77" customWidth="1"/>
    <col min="4" max="4" width="3.7109375" style="77" customWidth="1"/>
    <col min="5" max="5" width="5.421875" style="77" customWidth="1"/>
    <col min="6" max="6" width="3.8515625" style="77" customWidth="1"/>
    <col min="7" max="7" width="12.421875" style="77" customWidth="1"/>
    <col min="8" max="9" width="11.28125" style="77" customWidth="1"/>
    <col min="10" max="10" width="7.8515625" style="77" customWidth="1"/>
    <col min="11" max="11" width="4.28125" style="77" customWidth="1"/>
    <col min="12" max="12" width="12.421875" style="77" customWidth="1"/>
    <col min="13" max="13" width="3.7109375" style="77" customWidth="1"/>
    <col min="14" max="14" width="5.421875" style="77" customWidth="1"/>
    <col min="15" max="15" width="3.7109375" style="77" customWidth="1"/>
    <col min="16" max="16" width="12.421875" style="77" customWidth="1"/>
    <col min="17" max="18" width="11.28125" style="77" customWidth="1"/>
    <col min="19" max="19" width="11.28125" style="78" customWidth="1"/>
    <col min="20" max="16384" width="9.00390625" style="77" customWidth="1"/>
  </cols>
  <sheetData>
    <row r="1" spans="1:19" ht="26.25" customHeight="1">
      <c r="A1" s="200" t="s">
        <v>70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76"/>
    </row>
    <row r="2" ht="18.75" customHeight="1" thickBot="1"/>
    <row r="3" spans="1:19" ht="18.75" customHeight="1">
      <c r="A3" s="79"/>
      <c r="B3" s="187" t="s">
        <v>37</v>
      </c>
      <c r="C3" s="188"/>
      <c r="D3" s="188"/>
      <c r="E3" s="188"/>
      <c r="F3" s="188"/>
      <c r="G3" s="188"/>
      <c r="H3" s="188"/>
      <c r="I3" s="189"/>
      <c r="J3" s="201" t="s">
        <v>29</v>
      </c>
      <c r="K3" s="187" t="s">
        <v>38</v>
      </c>
      <c r="L3" s="188"/>
      <c r="M3" s="188"/>
      <c r="N3" s="188"/>
      <c r="O3" s="188"/>
      <c r="P3" s="188"/>
      <c r="Q3" s="188"/>
      <c r="R3" s="189"/>
      <c r="S3" s="81"/>
    </row>
    <row r="4" spans="1:26" ht="18.75" customHeight="1">
      <c r="A4" s="82"/>
      <c r="B4" s="204" t="s">
        <v>47</v>
      </c>
      <c r="C4" s="206" t="s">
        <v>28</v>
      </c>
      <c r="D4" s="207"/>
      <c r="E4" s="208"/>
      <c r="F4" s="208"/>
      <c r="G4" s="208"/>
      <c r="H4" s="208" t="s">
        <v>14</v>
      </c>
      <c r="I4" s="209"/>
      <c r="J4" s="202"/>
      <c r="K4" s="204" t="s">
        <v>47</v>
      </c>
      <c r="L4" s="206" t="s">
        <v>28</v>
      </c>
      <c r="M4" s="207"/>
      <c r="N4" s="208"/>
      <c r="O4" s="208"/>
      <c r="P4" s="208"/>
      <c r="Q4" s="208" t="s">
        <v>14</v>
      </c>
      <c r="R4" s="209"/>
      <c r="S4" s="84"/>
      <c r="T4" s="75"/>
      <c r="U4" s="85"/>
      <c r="W4" s="75"/>
      <c r="Z4" s="75"/>
    </row>
    <row r="5" spans="1:26" ht="18.75" customHeight="1" thickBot="1">
      <c r="A5" s="86"/>
      <c r="B5" s="205"/>
      <c r="C5" s="87" t="s">
        <v>17</v>
      </c>
      <c r="D5" s="88" t="s">
        <v>20</v>
      </c>
      <c r="E5" s="89"/>
      <c r="F5" s="88" t="s">
        <v>20</v>
      </c>
      <c r="G5" s="89" t="s">
        <v>18</v>
      </c>
      <c r="H5" s="90" t="s">
        <v>15</v>
      </c>
      <c r="I5" s="91" t="s">
        <v>46</v>
      </c>
      <c r="J5" s="203"/>
      <c r="K5" s="205"/>
      <c r="L5" s="87" t="s">
        <v>17</v>
      </c>
      <c r="M5" s="88" t="s">
        <v>20</v>
      </c>
      <c r="N5" s="89"/>
      <c r="O5" s="88" t="s">
        <v>20</v>
      </c>
      <c r="P5" s="89" t="s">
        <v>18</v>
      </c>
      <c r="Q5" s="90" t="s">
        <v>15</v>
      </c>
      <c r="R5" s="91" t="s">
        <v>46</v>
      </c>
      <c r="S5" s="84"/>
      <c r="T5" s="75"/>
      <c r="W5" s="75"/>
      <c r="Z5" s="75"/>
    </row>
    <row r="6" spans="1:26" s="78" customFormat="1" ht="18.75" customHeight="1">
      <c r="A6" s="93" t="s">
        <v>5</v>
      </c>
      <c r="B6" s="94" t="s">
        <v>2</v>
      </c>
      <c r="C6" s="58" t="s">
        <v>53</v>
      </c>
      <c r="D6" s="95">
        <v>2</v>
      </c>
      <c r="E6" s="96" t="s">
        <v>30</v>
      </c>
      <c r="F6" s="95">
        <v>3</v>
      </c>
      <c r="G6" s="59" t="s">
        <v>105</v>
      </c>
      <c r="H6" s="60" t="str">
        <f>C7</f>
        <v>不二見SSS</v>
      </c>
      <c r="I6" s="61" t="str">
        <f>G7</f>
        <v>清水プエルトSC</v>
      </c>
      <c r="J6" s="97">
        <v>0.3958333333333333</v>
      </c>
      <c r="K6" s="98" t="s">
        <v>4</v>
      </c>
      <c r="L6" s="58" t="s">
        <v>85</v>
      </c>
      <c r="M6" s="95">
        <v>7</v>
      </c>
      <c r="N6" s="96" t="s">
        <v>30</v>
      </c>
      <c r="O6" s="95">
        <v>0</v>
      </c>
      <c r="P6" s="59" t="s">
        <v>86</v>
      </c>
      <c r="Q6" s="34" t="str">
        <f>L7</f>
        <v>RISE SC</v>
      </c>
      <c r="R6" s="27" t="str">
        <f>P7</f>
        <v>高部JFCブロンコ</v>
      </c>
      <c r="S6" s="70"/>
      <c r="T6" s="99"/>
      <c r="W6" s="100"/>
      <c r="X6" s="101"/>
      <c r="Z6" s="100"/>
    </row>
    <row r="7" spans="1:26" s="78" customFormat="1" ht="18.75" customHeight="1">
      <c r="A7" s="102" t="s">
        <v>6</v>
      </c>
      <c r="B7" s="103" t="s">
        <v>2</v>
      </c>
      <c r="C7" s="62" t="s">
        <v>79</v>
      </c>
      <c r="D7" s="64">
        <v>4</v>
      </c>
      <c r="E7" s="104" t="s">
        <v>30</v>
      </c>
      <c r="F7" s="64">
        <v>1</v>
      </c>
      <c r="G7" s="63" t="s">
        <v>81</v>
      </c>
      <c r="H7" s="64" t="str">
        <f>C6</f>
        <v>VALOR FC</v>
      </c>
      <c r="I7" s="65" t="str">
        <f>G6</f>
        <v>袖師SSS</v>
      </c>
      <c r="J7" s="105">
        <v>0.4270833333333333</v>
      </c>
      <c r="K7" s="106" t="s">
        <v>16</v>
      </c>
      <c r="L7" s="62" t="s">
        <v>88</v>
      </c>
      <c r="M7" s="64">
        <v>8</v>
      </c>
      <c r="N7" s="104" t="s">
        <v>30</v>
      </c>
      <c r="O7" s="64">
        <v>0</v>
      </c>
      <c r="P7" s="63" t="s">
        <v>89</v>
      </c>
      <c r="Q7" s="35" t="str">
        <f>L6</f>
        <v>入江SSS</v>
      </c>
      <c r="R7" s="28" t="str">
        <f>P6</f>
        <v>辻SSS</v>
      </c>
      <c r="S7" s="70"/>
      <c r="T7" s="99"/>
      <c r="W7" s="100"/>
      <c r="Z7" s="100"/>
    </row>
    <row r="8" spans="1:26" s="78" customFormat="1" ht="18.75" customHeight="1">
      <c r="A8" s="102" t="s">
        <v>7</v>
      </c>
      <c r="B8" s="103" t="s">
        <v>3</v>
      </c>
      <c r="C8" s="62" t="s">
        <v>82</v>
      </c>
      <c r="D8" s="64">
        <v>1</v>
      </c>
      <c r="E8" s="104" t="s">
        <v>30</v>
      </c>
      <c r="F8" s="64">
        <v>1</v>
      </c>
      <c r="G8" s="63" t="s">
        <v>83</v>
      </c>
      <c r="H8" s="64" t="str">
        <f>G9</f>
        <v>清水プエルトSC</v>
      </c>
      <c r="I8" s="65" t="str">
        <f>C9</f>
        <v>VALOR FC</v>
      </c>
      <c r="J8" s="97">
        <v>0.4583333333333333</v>
      </c>
      <c r="K8" s="106" t="s">
        <v>4</v>
      </c>
      <c r="L8" s="62" t="s">
        <v>107</v>
      </c>
      <c r="M8" s="64">
        <v>5</v>
      </c>
      <c r="N8" s="104" t="s">
        <v>30</v>
      </c>
      <c r="O8" s="64">
        <v>1</v>
      </c>
      <c r="P8" s="63" t="s">
        <v>87</v>
      </c>
      <c r="Q8" s="35" t="str">
        <f>P9</f>
        <v>飯田ファイターズSSS</v>
      </c>
      <c r="R8" s="28" t="str">
        <f>L9</f>
        <v>RISE SC</v>
      </c>
      <c r="S8" s="70"/>
      <c r="T8" s="99"/>
      <c r="W8" s="99"/>
      <c r="Z8" s="99"/>
    </row>
    <row r="9" spans="1:26" s="78" customFormat="1" ht="18.75" customHeight="1">
      <c r="A9" s="102" t="s">
        <v>8</v>
      </c>
      <c r="B9" s="103" t="s">
        <v>2</v>
      </c>
      <c r="C9" s="62" t="s">
        <v>53</v>
      </c>
      <c r="D9" s="64">
        <v>5</v>
      </c>
      <c r="E9" s="104" t="s">
        <v>30</v>
      </c>
      <c r="F9" s="64">
        <v>1</v>
      </c>
      <c r="G9" s="63" t="s">
        <v>81</v>
      </c>
      <c r="H9" s="64" t="str">
        <f>G10</f>
        <v>袖師SSS</v>
      </c>
      <c r="I9" s="65" t="str">
        <f>C10</f>
        <v>不二見SSS</v>
      </c>
      <c r="J9" s="105">
        <v>0.489583333333333</v>
      </c>
      <c r="K9" s="106" t="s">
        <v>16</v>
      </c>
      <c r="L9" s="62" t="s">
        <v>88</v>
      </c>
      <c r="M9" s="64">
        <v>6</v>
      </c>
      <c r="N9" s="104" t="s">
        <v>30</v>
      </c>
      <c r="O9" s="64">
        <v>0</v>
      </c>
      <c r="P9" s="63" t="s">
        <v>90</v>
      </c>
      <c r="Q9" s="35" t="str">
        <f>P8</f>
        <v>清水クラブSS</v>
      </c>
      <c r="R9" s="28" t="str">
        <f>L8</f>
        <v>入江SSS</v>
      </c>
      <c r="S9" s="70"/>
      <c r="T9" s="99"/>
      <c r="W9" s="99"/>
      <c r="Z9" s="99"/>
    </row>
    <row r="10" spans="1:20" s="78" customFormat="1" ht="18.75" customHeight="1">
      <c r="A10" s="102" t="s">
        <v>9</v>
      </c>
      <c r="B10" s="103" t="s">
        <v>2</v>
      </c>
      <c r="C10" s="62" t="s">
        <v>79</v>
      </c>
      <c r="D10" s="64">
        <v>0</v>
      </c>
      <c r="E10" s="104" t="s">
        <v>30</v>
      </c>
      <c r="F10" s="64">
        <v>4</v>
      </c>
      <c r="G10" s="63" t="s">
        <v>105</v>
      </c>
      <c r="H10" s="64" t="str">
        <f>G11</f>
        <v>SALFUS oRsA1</v>
      </c>
      <c r="I10" s="65" t="str">
        <f>C11</f>
        <v>庵原SC SSS</v>
      </c>
      <c r="J10" s="97">
        <v>0.520833333333333</v>
      </c>
      <c r="K10" s="106" t="s">
        <v>4</v>
      </c>
      <c r="L10" s="62" t="s">
        <v>86</v>
      </c>
      <c r="M10" s="64">
        <v>2</v>
      </c>
      <c r="N10" s="104" t="s">
        <v>30</v>
      </c>
      <c r="O10" s="64">
        <v>0</v>
      </c>
      <c r="P10" s="63" t="s">
        <v>87</v>
      </c>
      <c r="Q10" s="35" t="str">
        <f>L9</f>
        <v>RISE SC</v>
      </c>
      <c r="R10" s="28" t="str">
        <f>P11</f>
        <v>飯田ファイターズSSS</v>
      </c>
      <c r="S10" s="70"/>
      <c r="T10" s="100"/>
    </row>
    <row r="11" spans="1:26" s="78" customFormat="1" ht="18.75" customHeight="1">
      <c r="A11" s="102" t="s">
        <v>10</v>
      </c>
      <c r="B11" s="103" t="s">
        <v>3</v>
      </c>
      <c r="C11" s="62" t="s">
        <v>82</v>
      </c>
      <c r="D11" s="64">
        <v>0</v>
      </c>
      <c r="E11" s="104" t="s">
        <v>30</v>
      </c>
      <c r="F11" s="64">
        <v>0</v>
      </c>
      <c r="G11" s="63" t="s">
        <v>106</v>
      </c>
      <c r="H11" s="64" t="str">
        <f>G12</f>
        <v>不二見SSS</v>
      </c>
      <c r="I11" s="65" t="str">
        <f>C12</f>
        <v>VALOR FC</v>
      </c>
      <c r="J11" s="105">
        <v>0.552083333333333</v>
      </c>
      <c r="K11" s="106" t="s">
        <v>16</v>
      </c>
      <c r="L11" s="62" t="s">
        <v>89</v>
      </c>
      <c r="M11" s="64">
        <v>1</v>
      </c>
      <c r="N11" s="104" t="s">
        <v>30</v>
      </c>
      <c r="O11" s="64">
        <v>0</v>
      </c>
      <c r="P11" s="63" t="s">
        <v>90</v>
      </c>
      <c r="Q11" s="35" t="str">
        <f>P12</f>
        <v>清水プエルトSC</v>
      </c>
      <c r="R11" s="28" t="str">
        <f>L12</f>
        <v>袖師SSS</v>
      </c>
      <c r="S11" s="70"/>
      <c r="T11" s="100"/>
      <c r="W11" s="100"/>
      <c r="Z11" s="100"/>
    </row>
    <row r="12" spans="1:26" s="78" customFormat="1" ht="18.75" customHeight="1">
      <c r="A12" s="102" t="s">
        <v>11</v>
      </c>
      <c r="B12" s="103" t="s">
        <v>2</v>
      </c>
      <c r="C12" s="62" t="s">
        <v>53</v>
      </c>
      <c r="D12" s="64">
        <v>5</v>
      </c>
      <c r="E12" s="104" t="s">
        <v>30</v>
      </c>
      <c r="F12" s="64">
        <v>0</v>
      </c>
      <c r="G12" s="63" t="s">
        <v>79</v>
      </c>
      <c r="H12" s="64" t="str">
        <f>C13</f>
        <v>浜田SSS</v>
      </c>
      <c r="I12" s="65" t="str">
        <f>G13</f>
        <v>SALFUS oRsA1</v>
      </c>
      <c r="J12" s="97">
        <v>0.583333333333333</v>
      </c>
      <c r="K12" s="106" t="s">
        <v>2</v>
      </c>
      <c r="L12" s="62" t="s">
        <v>80</v>
      </c>
      <c r="M12" s="64">
        <v>10</v>
      </c>
      <c r="N12" s="104" t="s">
        <v>30</v>
      </c>
      <c r="O12" s="64">
        <v>0</v>
      </c>
      <c r="P12" s="63" t="s">
        <v>81</v>
      </c>
      <c r="Q12" s="35" t="str">
        <f>P11</f>
        <v>飯田ファイターズSSS</v>
      </c>
      <c r="R12" s="28" t="str">
        <f>L11</f>
        <v>高部JFCブロンコ</v>
      </c>
      <c r="S12" s="70"/>
      <c r="T12" s="99"/>
      <c r="W12" s="100"/>
      <c r="Z12" s="100"/>
    </row>
    <row r="13" spans="1:26" ht="18.75" customHeight="1">
      <c r="A13" s="71" t="s">
        <v>12</v>
      </c>
      <c r="B13" s="107" t="s">
        <v>3</v>
      </c>
      <c r="C13" s="62" t="s">
        <v>83</v>
      </c>
      <c r="D13" s="64">
        <v>0</v>
      </c>
      <c r="E13" s="104" t="s">
        <v>30</v>
      </c>
      <c r="F13" s="64">
        <v>4</v>
      </c>
      <c r="G13" s="63" t="s">
        <v>106</v>
      </c>
      <c r="H13" s="108"/>
      <c r="J13" s="105">
        <v>0.614583333333333</v>
      </c>
      <c r="K13" s="109"/>
      <c r="L13" s="62"/>
      <c r="M13" s="64"/>
      <c r="N13" s="104" t="s">
        <v>30</v>
      </c>
      <c r="O13" s="64"/>
      <c r="P13" s="63"/>
      <c r="Q13" s="35"/>
      <c r="R13" s="28"/>
      <c r="S13" s="70"/>
      <c r="T13" s="75"/>
      <c r="U13" s="85"/>
      <c r="W13" s="75"/>
      <c r="Z13" s="75"/>
    </row>
    <row r="14" spans="1:26" ht="18.75" customHeight="1" thickBot="1">
      <c r="A14" s="92" t="s">
        <v>13</v>
      </c>
      <c r="B14" s="110"/>
      <c r="C14" s="66"/>
      <c r="D14" s="68"/>
      <c r="E14" s="111" t="s">
        <v>30</v>
      </c>
      <c r="F14" s="68"/>
      <c r="G14" s="67"/>
      <c r="H14" s="68"/>
      <c r="I14" s="69"/>
      <c r="J14" s="112"/>
      <c r="K14" s="113"/>
      <c r="L14" s="66"/>
      <c r="M14" s="68"/>
      <c r="N14" s="111" t="s">
        <v>30</v>
      </c>
      <c r="O14" s="68"/>
      <c r="P14" s="67"/>
      <c r="Q14" s="36"/>
      <c r="R14" s="38"/>
      <c r="S14" s="70"/>
      <c r="W14" s="75"/>
      <c r="Z14" s="75"/>
    </row>
    <row r="15" spans="1:26" ht="18.75" customHeight="1" thickBot="1">
      <c r="A15" s="114"/>
      <c r="B15" s="115"/>
      <c r="C15" s="78"/>
      <c r="D15" s="78"/>
      <c r="E15" s="78"/>
      <c r="F15" s="78"/>
      <c r="G15" s="78"/>
      <c r="H15" s="78"/>
      <c r="I15" s="78"/>
      <c r="J15" s="115"/>
      <c r="K15" s="115"/>
      <c r="L15" s="115"/>
      <c r="M15" s="78"/>
      <c r="N15" s="115"/>
      <c r="O15" s="78"/>
      <c r="P15" s="115"/>
      <c r="Q15" s="115"/>
      <c r="R15" s="115"/>
      <c r="S15" s="115"/>
      <c r="W15" s="116"/>
      <c r="Z15" s="116"/>
    </row>
    <row r="16" spans="1:26" ht="18.75" customHeight="1">
      <c r="A16" s="80"/>
      <c r="B16" s="187" t="s">
        <v>39</v>
      </c>
      <c r="C16" s="188"/>
      <c r="D16" s="188"/>
      <c r="E16" s="188"/>
      <c r="F16" s="188"/>
      <c r="G16" s="188"/>
      <c r="H16" s="188"/>
      <c r="I16" s="189"/>
      <c r="J16" s="190" t="s">
        <v>29</v>
      </c>
      <c r="K16" s="117"/>
      <c r="L16" s="213" t="s">
        <v>40</v>
      </c>
      <c r="M16" s="214"/>
      <c r="N16" s="215"/>
      <c r="O16" s="215"/>
      <c r="P16" s="215"/>
      <c r="Q16" s="215"/>
      <c r="R16" s="216"/>
      <c r="S16" s="81"/>
      <c r="W16" s="116"/>
      <c r="Z16" s="116"/>
    </row>
    <row r="17" spans="1:19" ht="18.75" customHeight="1">
      <c r="A17" s="83"/>
      <c r="B17" s="193" t="s">
        <v>47</v>
      </c>
      <c r="C17" s="195" t="s">
        <v>28</v>
      </c>
      <c r="D17" s="196"/>
      <c r="E17" s="197"/>
      <c r="F17" s="197"/>
      <c r="G17" s="197"/>
      <c r="H17" s="197" t="s">
        <v>14</v>
      </c>
      <c r="I17" s="198"/>
      <c r="J17" s="191"/>
      <c r="K17" s="193" t="s">
        <v>47</v>
      </c>
      <c r="L17" s="195" t="s">
        <v>28</v>
      </c>
      <c r="M17" s="196"/>
      <c r="N17" s="197"/>
      <c r="O17" s="197"/>
      <c r="P17" s="197"/>
      <c r="Q17" s="197" t="s">
        <v>14</v>
      </c>
      <c r="R17" s="198"/>
      <c r="S17" s="84"/>
    </row>
    <row r="18" spans="1:23" ht="18.75" customHeight="1" thickBot="1">
      <c r="A18" s="92"/>
      <c r="B18" s="194"/>
      <c r="C18" s="118" t="s">
        <v>17</v>
      </c>
      <c r="D18" s="119" t="s">
        <v>20</v>
      </c>
      <c r="E18" s="90"/>
      <c r="F18" s="119" t="s">
        <v>20</v>
      </c>
      <c r="G18" s="90" t="s">
        <v>18</v>
      </c>
      <c r="H18" s="90" t="s">
        <v>15</v>
      </c>
      <c r="I18" s="120" t="s">
        <v>46</v>
      </c>
      <c r="J18" s="192"/>
      <c r="K18" s="194"/>
      <c r="L18" s="118" t="s">
        <v>17</v>
      </c>
      <c r="M18" s="119" t="s">
        <v>20</v>
      </c>
      <c r="N18" s="90"/>
      <c r="O18" s="119" t="s">
        <v>20</v>
      </c>
      <c r="P18" s="90" t="s">
        <v>18</v>
      </c>
      <c r="Q18" s="90" t="s">
        <v>15</v>
      </c>
      <c r="R18" s="120" t="s">
        <v>46</v>
      </c>
      <c r="S18" s="84"/>
      <c r="W18" s="75"/>
    </row>
    <row r="19" spans="1:23" ht="18.75" customHeight="1">
      <c r="A19" s="121" t="s">
        <v>5</v>
      </c>
      <c r="B19" s="94" t="s">
        <v>27</v>
      </c>
      <c r="C19" s="58" t="s">
        <v>145</v>
      </c>
      <c r="D19" s="95">
        <v>12</v>
      </c>
      <c r="E19" s="96" t="s">
        <v>30</v>
      </c>
      <c r="F19" s="95">
        <v>0</v>
      </c>
      <c r="G19" s="59" t="s">
        <v>92</v>
      </c>
      <c r="H19" s="60" t="str">
        <f>C20</f>
        <v>江尻SSS</v>
      </c>
      <c r="I19" s="61" t="str">
        <f>G20</f>
        <v>興津SSS</v>
      </c>
      <c r="J19" s="97">
        <v>0.3958333333333333</v>
      </c>
      <c r="K19" s="98" t="s">
        <v>103</v>
      </c>
      <c r="L19" s="58" t="s">
        <v>97</v>
      </c>
      <c r="M19" s="95">
        <v>8</v>
      </c>
      <c r="N19" s="96" t="s">
        <v>30</v>
      </c>
      <c r="O19" s="95">
        <v>0</v>
      </c>
      <c r="P19" s="59" t="s">
        <v>98</v>
      </c>
      <c r="Q19" s="34" t="str">
        <f>L20</f>
        <v>清水ヴァーモス</v>
      </c>
      <c r="R19" s="27" t="str">
        <f>P20</f>
        <v>駒越小SSS</v>
      </c>
      <c r="S19" s="70"/>
      <c r="W19" s="75"/>
    </row>
    <row r="20" spans="1:23" ht="18.75" customHeight="1">
      <c r="A20" s="83" t="s">
        <v>6</v>
      </c>
      <c r="B20" s="103" t="s">
        <v>26</v>
      </c>
      <c r="C20" s="62" t="s">
        <v>94</v>
      </c>
      <c r="D20" s="64">
        <v>2</v>
      </c>
      <c r="E20" s="104" t="s">
        <v>30</v>
      </c>
      <c r="F20" s="64">
        <v>1</v>
      </c>
      <c r="G20" s="63" t="s">
        <v>95</v>
      </c>
      <c r="H20" s="64" t="str">
        <f>C19</f>
        <v>SALFUS oRs</v>
      </c>
      <c r="I20" s="65" t="str">
        <f>G19</f>
        <v>清水北SSS</v>
      </c>
      <c r="J20" s="105">
        <v>0.4270833333333333</v>
      </c>
      <c r="K20" s="106" t="s">
        <v>104</v>
      </c>
      <c r="L20" s="62" t="s">
        <v>100</v>
      </c>
      <c r="M20" s="64">
        <v>2</v>
      </c>
      <c r="N20" s="104" t="s">
        <v>30</v>
      </c>
      <c r="O20" s="64">
        <v>1</v>
      </c>
      <c r="P20" s="63" t="s">
        <v>101</v>
      </c>
      <c r="Q20" s="35" t="str">
        <f>L19</f>
        <v>由比SSS</v>
      </c>
      <c r="R20" s="28" t="str">
        <f>P19</f>
        <v>岡小SSS</v>
      </c>
      <c r="S20" s="70"/>
      <c r="T20" s="122"/>
      <c r="W20" s="75"/>
    </row>
    <row r="21" spans="1:23" ht="18.75" customHeight="1">
      <c r="A21" s="83" t="s">
        <v>7</v>
      </c>
      <c r="B21" s="103" t="s">
        <v>27</v>
      </c>
      <c r="C21" s="62" t="s">
        <v>54</v>
      </c>
      <c r="D21" s="64">
        <v>5</v>
      </c>
      <c r="E21" s="104" t="s">
        <v>30</v>
      </c>
      <c r="F21" s="64">
        <v>1</v>
      </c>
      <c r="G21" s="63" t="s">
        <v>93</v>
      </c>
      <c r="H21" s="64" t="str">
        <f>G22</f>
        <v>高部JFC</v>
      </c>
      <c r="I21" s="65" t="str">
        <f>C22</f>
        <v>江尻SSS</v>
      </c>
      <c r="J21" s="97">
        <v>0.4583333333333333</v>
      </c>
      <c r="K21" s="106" t="s">
        <v>103</v>
      </c>
      <c r="L21" s="62" t="s">
        <v>110</v>
      </c>
      <c r="M21" s="64">
        <v>3</v>
      </c>
      <c r="N21" s="104" t="s">
        <v>30</v>
      </c>
      <c r="O21" s="64">
        <v>2</v>
      </c>
      <c r="P21" s="63" t="s">
        <v>99</v>
      </c>
      <c r="Q21" s="35" t="str">
        <f>P22</f>
        <v>東海大学付属小SSS</v>
      </c>
      <c r="R21" s="28" t="str">
        <f>L22</f>
        <v>清水ヴァーモス</v>
      </c>
      <c r="S21" s="70"/>
      <c r="T21" s="122"/>
      <c r="W21" s="75"/>
    </row>
    <row r="22" spans="1:23" ht="18.75" customHeight="1">
      <c r="A22" s="83" t="s">
        <v>8</v>
      </c>
      <c r="B22" s="103" t="s">
        <v>26</v>
      </c>
      <c r="C22" s="62" t="s">
        <v>108</v>
      </c>
      <c r="D22" s="64">
        <v>0</v>
      </c>
      <c r="E22" s="104" t="s">
        <v>30</v>
      </c>
      <c r="F22" s="64">
        <v>6</v>
      </c>
      <c r="G22" s="63" t="s">
        <v>96</v>
      </c>
      <c r="H22" s="64" t="str">
        <f>G21</f>
        <v>有度FC</v>
      </c>
      <c r="I22" s="65" t="str">
        <f>C21</f>
        <v>SALFUS oRs</v>
      </c>
      <c r="J22" s="105">
        <v>0.489583333333333</v>
      </c>
      <c r="K22" s="106" t="s">
        <v>104</v>
      </c>
      <c r="L22" s="62" t="s">
        <v>100</v>
      </c>
      <c r="M22" s="64">
        <v>1</v>
      </c>
      <c r="N22" s="104" t="s">
        <v>30</v>
      </c>
      <c r="O22" s="64">
        <v>0</v>
      </c>
      <c r="P22" s="63" t="s">
        <v>102</v>
      </c>
      <c r="Q22" s="35" t="str">
        <f>P21</f>
        <v>清水第八SC</v>
      </c>
      <c r="R22" s="28" t="str">
        <f>L21</f>
        <v>由比SSS</v>
      </c>
      <c r="S22" s="70"/>
      <c r="W22" s="116"/>
    </row>
    <row r="23" spans="1:23" ht="18.75" customHeight="1">
      <c r="A23" s="83" t="s">
        <v>9</v>
      </c>
      <c r="B23" s="103" t="s">
        <v>27</v>
      </c>
      <c r="C23" s="62" t="s">
        <v>92</v>
      </c>
      <c r="D23" s="64">
        <v>0</v>
      </c>
      <c r="E23" s="104" t="s">
        <v>30</v>
      </c>
      <c r="F23" s="64">
        <v>6</v>
      </c>
      <c r="G23" s="63" t="s">
        <v>93</v>
      </c>
      <c r="H23" s="64" t="str">
        <f>C24</f>
        <v>興津SSS</v>
      </c>
      <c r="I23" s="65" t="str">
        <f>G24</f>
        <v>高部JFC</v>
      </c>
      <c r="J23" s="97">
        <v>0.520833333333333</v>
      </c>
      <c r="K23" s="106" t="s">
        <v>103</v>
      </c>
      <c r="L23" s="62" t="s">
        <v>98</v>
      </c>
      <c r="M23" s="64">
        <v>1</v>
      </c>
      <c r="N23" s="104" t="s">
        <v>30</v>
      </c>
      <c r="O23" s="64">
        <v>2</v>
      </c>
      <c r="P23" s="63" t="s">
        <v>99</v>
      </c>
      <c r="Q23" s="35" t="str">
        <f>L24</f>
        <v>駒越小SSS</v>
      </c>
      <c r="R23" s="28" t="str">
        <f>P24</f>
        <v>東海大学付属小SSS</v>
      </c>
      <c r="S23" s="70"/>
      <c r="W23" s="116"/>
    </row>
    <row r="24" spans="1:19" ht="18.75" customHeight="1">
      <c r="A24" s="83" t="s">
        <v>10</v>
      </c>
      <c r="B24" s="103" t="s">
        <v>26</v>
      </c>
      <c r="C24" s="62" t="s">
        <v>95</v>
      </c>
      <c r="D24" s="64">
        <v>0</v>
      </c>
      <c r="E24" s="104" t="s">
        <v>30</v>
      </c>
      <c r="F24" s="64">
        <v>11</v>
      </c>
      <c r="G24" s="63" t="s">
        <v>109</v>
      </c>
      <c r="H24" s="64" t="str">
        <f>C23</f>
        <v>清水北SSS</v>
      </c>
      <c r="I24" s="65" t="str">
        <f>G23</f>
        <v>有度FC</v>
      </c>
      <c r="J24" s="105">
        <v>0.552083333333333</v>
      </c>
      <c r="K24" s="106" t="s">
        <v>104</v>
      </c>
      <c r="L24" s="62" t="s">
        <v>101</v>
      </c>
      <c r="M24" s="64">
        <v>7</v>
      </c>
      <c r="N24" s="104" t="s">
        <v>30</v>
      </c>
      <c r="O24" s="64">
        <v>0</v>
      </c>
      <c r="P24" s="63" t="s">
        <v>102</v>
      </c>
      <c r="Q24" s="35" t="str">
        <f>L23</f>
        <v>岡小SSS</v>
      </c>
      <c r="R24" s="28" t="str">
        <f>P23</f>
        <v>清水第八SC</v>
      </c>
      <c r="S24" s="70"/>
    </row>
    <row r="25" spans="1:19" ht="18.75" customHeight="1">
      <c r="A25" s="83" t="s">
        <v>11</v>
      </c>
      <c r="B25" s="103"/>
      <c r="C25" s="30"/>
      <c r="D25" s="35"/>
      <c r="E25" s="123" t="s">
        <v>30</v>
      </c>
      <c r="F25" s="35"/>
      <c r="G25" s="37"/>
      <c r="H25" s="35"/>
      <c r="I25" s="28"/>
      <c r="J25" s="97"/>
      <c r="K25" s="103"/>
      <c r="L25" s="30"/>
      <c r="M25" s="35"/>
      <c r="N25" s="123" t="s">
        <v>30</v>
      </c>
      <c r="O25" s="35"/>
      <c r="P25" s="37"/>
      <c r="Q25" s="35"/>
      <c r="R25" s="28"/>
      <c r="S25" s="70"/>
    </row>
    <row r="26" spans="1:19" ht="18.75" customHeight="1">
      <c r="A26" s="83" t="s">
        <v>12</v>
      </c>
      <c r="B26" s="107"/>
      <c r="C26" s="30"/>
      <c r="D26" s="35"/>
      <c r="E26" s="123" t="s">
        <v>30</v>
      </c>
      <c r="F26" s="35"/>
      <c r="G26" s="37"/>
      <c r="H26" s="35"/>
      <c r="I26" s="28"/>
      <c r="J26" s="105"/>
      <c r="K26" s="107"/>
      <c r="L26" s="30"/>
      <c r="M26" s="35"/>
      <c r="N26" s="123" t="s">
        <v>30</v>
      </c>
      <c r="O26" s="35"/>
      <c r="P26" s="37"/>
      <c r="Q26" s="35"/>
      <c r="R26" s="28"/>
      <c r="S26" s="70"/>
    </row>
    <row r="27" spans="1:19" ht="18.75" customHeight="1" thickBot="1">
      <c r="A27" s="92" t="s">
        <v>13</v>
      </c>
      <c r="B27" s="110"/>
      <c r="C27" s="39"/>
      <c r="D27" s="36"/>
      <c r="E27" s="126" t="s">
        <v>30</v>
      </c>
      <c r="F27" s="36"/>
      <c r="G27" s="42"/>
      <c r="H27" s="36"/>
      <c r="I27" s="38"/>
      <c r="J27" s="127"/>
      <c r="K27" s="110"/>
      <c r="L27" s="39"/>
      <c r="M27" s="36"/>
      <c r="N27" s="126" t="s">
        <v>30</v>
      </c>
      <c r="O27" s="36"/>
      <c r="P27" s="42"/>
      <c r="Q27" s="36"/>
      <c r="R27" s="38"/>
      <c r="S27" s="70"/>
    </row>
    <row r="28" ht="9.75" customHeight="1"/>
    <row r="29" spans="3:19" s="122" customFormat="1" ht="13.5" customHeight="1">
      <c r="C29" s="128" t="s">
        <v>48</v>
      </c>
      <c r="D29" s="128"/>
      <c r="E29" s="129" t="s">
        <v>5</v>
      </c>
      <c r="F29" s="129"/>
      <c r="G29" s="210" t="s">
        <v>31</v>
      </c>
      <c r="H29" s="210"/>
      <c r="I29" s="210"/>
      <c r="J29" s="210"/>
      <c r="M29" s="128"/>
      <c r="O29" s="128"/>
      <c r="S29" s="130"/>
    </row>
    <row r="30" spans="5:19" s="122" customFormat="1" ht="13.5">
      <c r="E30" s="129" t="s">
        <v>6</v>
      </c>
      <c r="F30" s="129"/>
      <c r="G30" s="210" t="s">
        <v>32</v>
      </c>
      <c r="H30" s="210"/>
      <c r="I30" s="210"/>
      <c r="J30" s="210"/>
      <c r="S30" s="130"/>
    </row>
    <row r="31" spans="2:19" s="122" customFormat="1" ht="9" customHeight="1">
      <c r="B31" s="131"/>
      <c r="G31" s="137"/>
      <c r="H31" s="138"/>
      <c r="I31" s="138"/>
      <c r="J31" s="138"/>
      <c r="K31" s="131"/>
      <c r="S31" s="130"/>
    </row>
    <row r="32" spans="2:19" s="122" customFormat="1" ht="13.5" customHeight="1">
      <c r="B32" s="131"/>
      <c r="C32" s="132" t="s">
        <v>43</v>
      </c>
      <c r="D32" s="132"/>
      <c r="E32" s="129" t="s">
        <v>5</v>
      </c>
      <c r="F32" s="129"/>
      <c r="G32" s="211" t="s">
        <v>111</v>
      </c>
      <c r="H32" s="211"/>
      <c r="I32" s="211"/>
      <c r="J32" s="211"/>
      <c r="K32" s="131"/>
      <c r="M32" s="132"/>
      <c r="O32" s="132"/>
      <c r="S32" s="130"/>
    </row>
    <row r="33" spans="2:19" s="122" customFormat="1" ht="13.5">
      <c r="B33" s="131"/>
      <c r="E33" s="129" t="s">
        <v>6</v>
      </c>
      <c r="F33" s="129"/>
      <c r="G33" s="212" t="s">
        <v>33</v>
      </c>
      <c r="H33" s="212"/>
      <c r="I33" s="212"/>
      <c r="J33" s="212"/>
      <c r="K33" s="131"/>
      <c r="S33" s="130"/>
    </row>
    <row r="34" spans="2:11" ht="13.5">
      <c r="B34" s="75"/>
      <c r="I34" s="75"/>
      <c r="J34" s="75"/>
      <c r="K34" s="75"/>
    </row>
    <row r="35" spans="1:19" ht="26.25" customHeight="1">
      <c r="A35" s="200" t="s">
        <v>125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76"/>
    </row>
    <row r="36" spans="1:9" ht="18.75" customHeight="1" thickBot="1">
      <c r="A36" s="199" t="s">
        <v>136</v>
      </c>
      <c r="B36" s="199"/>
      <c r="C36" s="199"/>
      <c r="D36" s="199"/>
      <c r="E36" s="199"/>
      <c r="F36" s="199"/>
      <c r="G36" s="199"/>
      <c r="H36" s="199"/>
      <c r="I36" s="199"/>
    </row>
    <row r="37" spans="1:19" ht="18.75" customHeight="1">
      <c r="A37" s="79"/>
      <c r="B37" s="187" t="s">
        <v>137</v>
      </c>
      <c r="C37" s="188"/>
      <c r="D37" s="188"/>
      <c r="E37" s="188"/>
      <c r="F37" s="188"/>
      <c r="G37" s="188"/>
      <c r="H37" s="188"/>
      <c r="I37" s="189"/>
      <c r="J37" s="201" t="s">
        <v>29</v>
      </c>
      <c r="K37" s="187" t="s">
        <v>137</v>
      </c>
      <c r="L37" s="188"/>
      <c r="M37" s="188"/>
      <c r="N37" s="188"/>
      <c r="O37" s="188"/>
      <c r="P37" s="188"/>
      <c r="Q37" s="188"/>
      <c r="R37" s="189"/>
      <c r="S37" s="81"/>
    </row>
    <row r="38" spans="1:19" ht="18.75" customHeight="1">
      <c r="A38" s="82"/>
      <c r="B38" s="204" t="s">
        <v>47</v>
      </c>
      <c r="C38" s="206" t="s">
        <v>28</v>
      </c>
      <c r="D38" s="207"/>
      <c r="E38" s="208"/>
      <c r="F38" s="208"/>
      <c r="G38" s="208"/>
      <c r="H38" s="208" t="s">
        <v>14</v>
      </c>
      <c r="I38" s="209"/>
      <c r="J38" s="202"/>
      <c r="K38" s="204" t="s">
        <v>47</v>
      </c>
      <c r="L38" s="206" t="s">
        <v>28</v>
      </c>
      <c r="M38" s="207"/>
      <c r="N38" s="208"/>
      <c r="O38" s="208"/>
      <c r="P38" s="208"/>
      <c r="Q38" s="208" t="s">
        <v>14</v>
      </c>
      <c r="R38" s="209"/>
      <c r="S38" s="84"/>
    </row>
    <row r="39" spans="1:19" ht="18.75" customHeight="1" thickBot="1">
      <c r="A39" s="86"/>
      <c r="B39" s="205"/>
      <c r="C39" s="87" t="s">
        <v>17</v>
      </c>
      <c r="D39" s="88" t="s">
        <v>20</v>
      </c>
      <c r="E39" s="89"/>
      <c r="F39" s="88" t="s">
        <v>20</v>
      </c>
      <c r="G39" s="89" t="s">
        <v>18</v>
      </c>
      <c r="H39" s="90" t="s">
        <v>15</v>
      </c>
      <c r="I39" s="91" t="s">
        <v>46</v>
      </c>
      <c r="J39" s="203"/>
      <c r="K39" s="205"/>
      <c r="L39" s="87" t="s">
        <v>17</v>
      </c>
      <c r="M39" s="88" t="s">
        <v>20</v>
      </c>
      <c r="N39" s="89"/>
      <c r="O39" s="88" t="s">
        <v>20</v>
      </c>
      <c r="P39" s="89" t="s">
        <v>18</v>
      </c>
      <c r="Q39" s="90" t="s">
        <v>15</v>
      </c>
      <c r="R39" s="91" t="s">
        <v>46</v>
      </c>
      <c r="S39" s="84"/>
    </row>
    <row r="40" spans="1:19" s="78" customFormat="1" ht="18.75" customHeight="1">
      <c r="A40" s="93" t="s">
        <v>5</v>
      </c>
      <c r="B40" s="94"/>
      <c r="C40" s="29" t="s">
        <v>54</v>
      </c>
      <c r="D40" s="133">
        <v>1</v>
      </c>
      <c r="E40" s="134" t="s">
        <v>30</v>
      </c>
      <c r="F40" s="133">
        <v>0</v>
      </c>
      <c r="G40" s="41" t="s">
        <v>138</v>
      </c>
      <c r="H40" s="34" t="s">
        <v>141</v>
      </c>
      <c r="I40" s="27" t="s">
        <v>140</v>
      </c>
      <c r="J40" s="124">
        <v>0.4166666666666667</v>
      </c>
      <c r="K40" s="94"/>
      <c r="L40" s="29" t="s">
        <v>88</v>
      </c>
      <c r="M40" s="133">
        <v>5</v>
      </c>
      <c r="N40" s="134" t="s">
        <v>30</v>
      </c>
      <c r="O40" s="133">
        <v>0</v>
      </c>
      <c r="P40" s="41" t="str">
        <f>L42</f>
        <v>清水ヴァーモス</v>
      </c>
      <c r="Q40" s="34" t="str">
        <f>C40</f>
        <v>SALFUS oRs</v>
      </c>
      <c r="R40" s="27" t="str">
        <f>Q42</f>
        <v>袖師SSS</v>
      </c>
      <c r="S40" s="70"/>
    </row>
    <row r="41" spans="1:19" s="78" customFormat="1" ht="18.75" customHeight="1">
      <c r="A41" s="102" t="s">
        <v>6</v>
      </c>
      <c r="B41" s="103"/>
      <c r="C41" s="30" t="s">
        <v>126</v>
      </c>
      <c r="D41" s="35">
        <v>3</v>
      </c>
      <c r="E41" s="123" t="s">
        <v>30</v>
      </c>
      <c r="F41" s="35">
        <v>0</v>
      </c>
      <c r="G41" s="37" t="s">
        <v>139</v>
      </c>
      <c r="H41" s="35" t="s">
        <v>142</v>
      </c>
      <c r="I41" s="28" t="str">
        <f>H40</f>
        <v>由比SSS</v>
      </c>
      <c r="J41" s="135">
        <v>0.4583333333333333</v>
      </c>
      <c r="K41" s="103"/>
      <c r="L41" s="30" t="str">
        <f>L40</f>
        <v>RISE SC</v>
      </c>
      <c r="M41" s="35">
        <v>0</v>
      </c>
      <c r="N41" s="123" t="s">
        <v>30</v>
      </c>
      <c r="O41" s="35">
        <v>3</v>
      </c>
      <c r="P41" s="37" t="s">
        <v>144</v>
      </c>
      <c r="Q41" s="35" t="str">
        <f>G42</f>
        <v>高部JFC</v>
      </c>
      <c r="R41" s="28" t="str">
        <f>Q40</f>
        <v>SALFUS oRs</v>
      </c>
      <c r="S41" s="70"/>
    </row>
    <row r="42" spans="1:19" s="78" customFormat="1" ht="18.75" customHeight="1">
      <c r="A42" s="102" t="s">
        <v>7</v>
      </c>
      <c r="B42" s="103"/>
      <c r="C42" s="30" t="s">
        <v>138</v>
      </c>
      <c r="D42" s="35">
        <v>0</v>
      </c>
      <c r="E42" s="123" t="s">
        <v>30</v>
      </c>
      <c r="F42" s="35">
        <v>4</v>
      </c>
      <c r="G42" s="37" t="s">
        <v>139</v>
      </c>
      <c r="H42" s="35" t="s">
        <v>140</v>
      </c>
      <c r="I42" s="28" t="str">
        <f>H41</f>
        <v>VALOR FC</v>
      </c>
      <c r="J42" s="124">
        <v>0.5</v>
      </c>
      <c r="K42" s="136"/>
      <c r="L42" s="139" t="s">
        <v>143</v>
      </c>
      <c r="M42" s="35">
        <v>0</v>
      </c>
      <c r="N42" s="123" t="s">
        <v>30</v>
      </c>
      <c r="O42" s="35">
        <v>7</v>
      </c>
      <c r="P42" s="35" t="str">
        <f>P41</f>
        <v>入江SSS</v>
      </c>
      <c r="Q42" s="35" t="str">
        <f>G40</f>
        <v>袖師SSS</v>
      </c>
      <c r="R42" s="28" t="str">
        <f>Q41</f>
        <v>高部JFC</v>
      </c>
      <c r="S42" s="70"/>
    </row>
    <row r="43" spans="1:19" s="78" customFormat="1" ht="18.75" customHeight="1">
      <c r="A43" s="102" t="s">
        <v>8</v>
      </c>
      <c r="B43" s="103"/>
      <c r="C43" s="30"/>
      <c r="D43" s="35"/>
      <c r="E43" s="123" t="s">
        <v>30</v>
      </c>
      <c r="F43" s="35"/>
      <c r="G43" s="37"/>
      <c r="H43" s="35"/>
      <c r="I43" s="28"/>
      <c r="J43" s="135"/>
      <c r="K43" s="103"/>
      <c r="L43" s="30"/>
      <c r="M43" s="35"/>
      <c r="N43" s="123" t="s">
        <v>30</v>
      </c>
      <c r="O43" s="35"/>
      <c r="P43" s="37"/>
      <c r="Q43" s="35"/>
      <c r="R43" s="28"/>
      <c r="S43" s="70"/>
    </row>
    <row r="44" spans="1:19" s="78" customFormat="1" ht="18.75" customHeight="1">
      <c r="A44" s="102" t="s">
        <v>9</v>
      </c>
      <c r="B44" s="103"/>
      <c r="C44" s="30"/>
      <c r="D44" s="35"/>
      <c r="E44" s="123" t="s">
        <v>30</v>
      </c>
      <c r="F44" s="35"/>
      <c r="G44" s="37"/>
      <c r="H44" s="35"/>
      <c r="I44" s="28"/>
      <c r="J44" s="124"/>
      <c r="K44" s="103"/>
      <c r="L44" s="30"/>
      <c r="M44" s="35"/>
      <c r="N44" s="123" t="s">
        <v>30</v>
      </c>
      <c r="O44" s="35"/>
      <c r="P44" s="37"/>
      <c r="Q44" s="35"/>
      <c r="R44" s="28"/>
      <c r="S44" s="70"/>
    </row>
    <row r="45" spans="1:19" ht="18.75" customHeight="1">
      <c r="A45" s="83" t="s">
        <v>10</v>
      </c>
      <c r="B45" s="103"/>
      <c r="C45" s="30"/>
      <c r="D45" s="35"/>
      <c r="E45" s="123" t="s">
        <v>30</v>
      </c>
      <c r="F45" s="35"/>
      <c r="G45" s="37"/>
      <c r="H45" s="35"/>
      <c r="I45" s="28"/>
      <c r="J45" s="135"/>
      <c r="K45" s="103"/>
      <c r="L45" s="30"/>
      <c r="M45" s="35"/>
      <c r="N45" s="123" t="s">
        <v>30</v>
      </c>
      <c r="O45" s="35"/>
      <c r="P45" s="37"/>
      <c r="Q45" s="35"/>
      <c r="R45" s="28"/>
      <c r="S45" s="70"/>
    </row>
    <row r="46" spans="1:19" ht="18.75" customHeight="1">
      <c r="A46" s="83" t="s">
        <v>11</v>
      </c>
      <c r="B46" s="103"/>
      <c r="C46" s="30"/>
      <c r="D46" s="35"/>
      <c r="E46" s="123" t="s">
        <v>30</v>
      </c>
      <c r="F46" s="35"/>
      <c r="G46" s="37"/>
      <c r="H46" s="35"/>
      <c r="I46" s="28"/>
      <c r="J46" s="124"/>
      <c r="K46" s="103"/>
      <c r="L46" s="30"/>
      <c r="M46" s="35"/>
      <c r="N46" s="123" t="s">
        <v>30</v>
      </c>
      <c r="O46" s="35"/>
      <c r="P46" s="37"/>
      <c r="Q46" s="35"/>
      <c r="R46" s="28"/>
      <c r="S46" s="70"/>
    </row>
    <row r="47" spans="1:19" ht="18.75" customHeight="1">
      <c r="A47" s="71" t="s">
        <v>12</v>
      </c>
      <c r="B47" s="107"/>
      <c r="C47" s="30"/>
      <c r="D47" s="35"/>
      <c r="E47" s="123" t="s">
        <v>30</v>
      </c>
      <c r="F47" s="35"/>
      <c r="G47" s="37"/>
      <c r="H47" s="35"/>
      <c r="I47" s="28"/>
      <c r="J47" s="135"/>
      <c r="K47" s="103"/>
      <c r="L47" s="30"/>
      <c r="M47" s="35"/>
      <c r="N47" s="123" t="s">
        <v>30</v>
      </c>
      <c r="O47" s="35"/>
      <c r="P47" s="37"/>
      <c r="Q47" s="35"/>
      <c r="R47" s="28"/>
      <c r="S47" s="70"/>
    </row>
    <row r="48" spans="1:19" ht="18.75" customHeight="1" thickBot="1">
      <c r="A48" s="92" t="s">
        <v>13</v>
      </c>
      <c r="B48" s="110"/>
      <c r="C48" s="39"/>
      <c r="D48" s="36"/>
      <c r="E48" s="126" t="s">
        <v>30</v>
      </c>
      <c r="F48" s="36"/>
      <c r="G48" s="42"/>
      <c r="H48" s="36"/>
      <c r="I48" s="38"/>
      <c r="J48" s="127"/>
      <c r="K48" s="110"/>
      <c r="L48" s="39"/>
      <c r="M48" s="36"/>
      <c r="N48" s="126" t="s">
        <v>30</v>
      </c>
      <c r="O48" s="36"/>
      <c r="P48" s="42"/>
      <c r="Q48" s="36"/>
      <c r="R48" s="38"/>
      <c r="S48" s="70"/>
    </row>
    <row r="49" spans="1:19" ht="18.75" customHeight="1" thickBot="1">
      <c r="A49" s="114"/>
      <c r="B49" s="115"/>
      <c r="C49" s="78"/>
      <c r="D49" s="78"/>
      <c r="E49" s="78"/>
      <c r="F49" s="78"/>
      <c r="G49" s="78"/>
      <c r="H49" s="78"/>
      <c r="I49" s="78"/>
      <c r="J49" s="115"/>
      <c r="K49" s="115"/>
      <c r="L49" s="115"/>
      <c r="M49" s="78"/>
      <c r="N49" s="115"/>
      <c r="O49" s="78"/>
      <c r="P49" s="115"/>
      <c r="Q49" s="115"/>
      <c r="R49" s="115"/>
      <c r="S49" s="115"/>
    </row>
    <row r="50" spans="1:19" ht="18.75" customHeight="1">
      <c r="A50" s="80"/>
      <c r="B50" s="187" t="s">
        <v>137</v>
      </c>
      <c r="C50" s="188"/>
      <c r="D50" s="188"/>
      <c r="E50" s="188"/>
      <c r="F50" s="188"/>
      <c r="G50" s="188"/>
      <c r="H50" s="188"/>
      <c r="I50" s="189"/>
      <c r="J50" s="190" t="s">
        <v>29</v>
      </c>
      <c r="K50" s="117"/>
      <c r="L50" s="187" t="s">
        <v>137</v>
      </c>
      <c r="M50" s="188"/>
      <c r="N50" s="188"/>
      <c r="O50" s="188"/>
      <c r="P50" s="188"/>
      <c r="Q50" s="188"/>
      <c r="R50" s="189"/>
      <c r="S50" s="81"/>
    </row>
    <row r="51" spans="1:19" ht="18.75" customHeight="1">
      <c r="A51" s="83"/>
      <c r="B51" s="193" t="s">
        <v>47</v>
      </c>
      <c r="C51" s="195" t="s">
        <v>28</v>
      </c>
      <c r="D51" s="196"/>
      <c r="E51" s="197"/>
      <c r="F51" s="197"/>
      <c r="G51" s="197"/>
      <c r="H51" s="197" t="s">
        <v>14</v>
      </c>
      <c r="I51" s="198"/>
      <c r="J51" s="191"/>
      <c r="K51" s="193" t="s">
        <v>47</v>
      </c>
      <c r="L51" s="195" t="s">
        <v>28</v>
      </c>
      <c r="M51" s="196"/>
      <c r="N51" s="197"/>
      <c r="O51" s="197"/>
      <c r="P51" s="197"/>
      <c r="Q51" s="197" t="s">
        <v>14</v>
      </c>
      <c r="R51" s="198"/>
      <c r="S51" s="84"/>
    </row>
    <row r="52" spans="1:19" ht="18.75" customHeight="1" thickBot="1">
      <c r="A52" s="92"/>
      <c r="B52" s="194"/>
      <c r="C52" s="118" t="s">
        <v>17</v>
      </c>
      <c r="D52" s="119" t="s">
        <v>20</v>
      </c>
      <c r="E52" s="90"/>
      <c r="F52" s="119" t="s">
        <v>20</v>
      </c>
      <c r="G52" s="90" t="s">
        <v>18</v>
      </c>
      <c r="H52" s="90" t="s">
        <v>15</v>
      </c>
      <c r="I52" s="120" t="s">
        <v>46</v>
      </c>
      <c r="J52" s="192"/>
      <c r="K52" s="194"/>
      <c r="L52" s="118" t="s">
        <v>17</v>
      </c>
      <c r="M52" s="119" t="s">
        <v>20</v>
      </c>
      <c r="N52" s="90"/>
      <c r="O52" s="119" t="s">
        <v>20</v>
      </c>
      <c r="P52" s="90" t="s">
        <v>18</v>
      </c>
      <c r="Q52" s="90" t="s">
        <v>15</v>
      </c>
      <c r="R52" s="120" t="s">
        <v>46</v>
      </c>
      <c r="S52" s="84"/>
    </row>
    <row r="53" spans="1:19" ht="18.75" customHeight="1">
      <c r="A53" s="121" t="s">
        <v>5</v>
      </c>
      <c r="B53" s="94"/>
      <c r="C53" s="29" t="s">
        <v>141</v>
      </c>
      <c r="D53" s="133">
        <v>1</v>
      </c>
      <c r="E53" s="134" t="s">
        <v>30</v>
      </c>
      <c r="F53" s="133">
        <v>1</v>
      </c>
      <c r="G53" s="41" t="s">
        <v>84</v>
      </c>
      <c r="H53" s="34" t="str">
        <f>L40</f>
        <v>RISE SC</v>
      </c>
      <c r="I53" s="27" t="str">
        <f>P40</f>
        <v>清水ヴァーモス</v>
      </c>
      <c r="J53" s="124"/>
      <c r="K53" s="94"/>
      <c r="L53" s="29"/>
      <c r="M53" s="133"/>
      <c r="N53" s="134" t="s">
        <v>30</v>
      </c>
      <c r="O53" s="133"/>
      <c r="P53" s="41"/>
      <c r="Q53" s="34"/>
      <c r="R53" s="27"/>
      <c r="S53" s="70"/>
    </row>
    <row r="54" spans="1:19" ht="18.75" customHeight="1">
      <c r="A54" s="83" t="s">
        <v>6</v>
      </c>
      <c r="B54" s="103"/>
      <c r="C54" s="30" t="s">
        <v>141</v>
      </c>
      <c r="D54" s="35">
        <v>4</v>
      </c>
      <c r="E54" s="123" t="s">
        <v>30</v>
      </c>
      <c r="F54" s="35">
        <v>0</v>
      </c>
      <c r="G54" s="37" t="s">
        <v>53</v>
      </c>
      <c r="H54" s="35" t="str">
        <f>P41</f>
        <v>入江SSS</v>
      </c>
      <c r="I54" s="28" t="str">
        <f>H53</f>
        <v>RISE SC</v>
      </c>
      <c r="J54" s="135"/>
      <c r="K54" s="103"/>
      <c r="L54" s="30"/>
      <c r="M54" s="35"/>
      <c r="N54" s="123" t="s">
        <v>30</v>
      </c>
      <c r="O54" s="35"/>
      <c r="P54" s="37"/>
      <c r="Q54" s="35"/>
      <c r="R54" s="28"/>
      <c r="S54" s="70"/>
    </row>
    <row r="55" spans="1:19" ht="18.75" customHeight="1">
      <c r="A55" s="83" t="s">
        <v>7</v>
      </c>
      <c r="B55" s="103"/>
      <c r="C55" s="30" t="str">
        <f>G53</f>
        <v>SALFUS oRsA1</v>
      </c>
      <c r="D55" s="35">
        <v>6</v>
      </c>
      <c r="E55" s="123" t="s">
        <v>30</v>
      </c>
      <c r="F55" s="35">
        <v>0</v>
      </c>
      <c r="G55" s="37" t="str">
        <f>G54</f>
        <v>VALOR FC</v>
      </c>
      <c r="H55" s="35" t="str">
        <f>P40</f>
        <v>清水ヴァーモス</v>
      </c>
      <c r="I55" s="28" t="str">
        <f>H54</f>
        <v>入江SSS</v>
      </c>
      <c r="J55" s="124"/>
      <c r="K55" s="103"/>
      <c r="L55" s="30"/>
      <c r="M55" s="35"/>
      <c r="N55" s="123" t="s">
        <v>30</v>
      </c>
      <c r="O55" s="35"/>
      <c r="P55" s="37"/>
      <c r="Q55" s="35"/>
      <c r="R55" s="28"/>
      <c r="S55" s="70"/>
    </row>
    <row r="56" spans="1:19" ht="18.75" customHeight="1">
      <c r="A56" s="83" t="s">
        <v>8</v>
      </c>
      <c r="B56" s="103"/>
      <c r="C56" s="30"/>
      <c r="D56" s="35"/>
      <c r="E56" s="123" t="s">
        <v>30</v>
      </c>
      <c r="F56" s="35"/>
      <c r="G56" s="37"/>
      <c r="H56" s="35"/>
      <c r="I56" s="28"/>
      <c r="J56" s="135"/>
      <c r="K56" s="103"/>
      <c r="L56" s="30"/>
      <c r="M56" s="35"/>
      <c r="N56" s="123" t="s">
        <v>30</v>
      </c>
      <c r="O56" s="35"/>
      <c r="P56" s="37"/>
      <c r="Q56" s="35"/>
      <c r="R56" s="28"/>
      <c r="S56" s="70"/>
    </row>
    <row r="57" spans="1:19" ht="18.75" customHeight="1">
      <c r="A57" s="83" t="s">
        <v>9</v>
      </c>
      <c r="B57" s="103"/>
      <c r="C57" s="30"/>
      <c r="D57" s="35"/>
      <c r="E57" s="123" t="s">
        <v>30</v>
      </c>
      <c r="F57" s="35"/>
      <c r="G57" s="37"/>
      <c r="H57" s="35"/>
      <c r="I57" s="28"/>
      <c r="J57" s="124"/>
      <c r="K57" s="103"/>
      <c r="L57" s="30"/>
      <c r="M57" s="35"/>
      <c r="N57" s="123" t="s">
        <v>30</v>
      </c>
      <c r="O57" s="35"/>
      <c r="P57" s="37"/>
      <c r="Q57" s="35"/>
      <c r="R57" s="28"/>
      <c r="S57" s="70"/>
    </row>
    <row r="58" spans="1:19" ht="18.75" customHeight="1">
      <c r="A58" s="83" t="s">
        <v>10</v>
      </c>
      <c r="B58" s="103"/>
      <c r="C58" s="30"/>
      <c r="D58" s="35"/>
      <c r="E58" s="123" t="s">
        <v>30</v>
      </c>
      <c r="F58" s="35"/>
      <c r="G58" s="37"/>
      <c r="H58" s="35"/>
      <c r="I58" s="28"/>
      <c r="J58" s="135"/>
      <c r="K58" s="103"/>
      <c r="L58" s="30"/>
      <c r="M58" s="35"/>
      <c r="N58" s="123" t="s">
        <v>30</v>
      </c>
      <c r="O58" s="35"/>
      <c r="P58" s="37"/>
      <c r="Q58" s="35"/>
      <c r="R58" s="28"/>
      <c r="S58" s="70"/>
    </row>
    <row r="59" spans="1:23" ht="18.75" customHeight="1">
      <c r="A59" s="83" t="s">
        <v>11</v>
      </c>
      <c r="B59" s="103"/>
      <c r="C59" s="30"/>
      <c r="D59" s="35"/>
      <c r="E59" s="123" t="s">
        <v>30</v>
      </c>
      <c r="F59" s="35"/>
      <c r="G59" s="37"/>
      <c r="H59" s="35"/>
      <c r="I59" s="28"/>
      <c r="J59" s="124"/>
      <c r="K59" s="103"/>
      <c r="L59" s="30"/>
      <c r="M59" s="35"/>
      <c r="N59" s="123" t="s">
        <v>30</v>
      </c>
      <c r="O59" s="35"/>
      <c r="P59" s="37"/>
      <c r="Q59" s="35"/>
      <c r="R59" s="28"/>
      <c r="S59" s="70"/>
      <c r="U59" s="122"/>
      <c r="W59" s="122"/>
    </row>
    <row r="60" spans="1:23" ht="18.75" customHeight="1">
      <c r="A60" s="83" t="s">
        <v>12</v>
      </c>
      <c r="B60" s="107"/>
      <c r="C60" s="30"/>
      <c r="D60" s="35"/>
      <c r="E60" s="123" t="s">
        <v>30</v>
      </c>
      <c r="F60" s="35"/>
      <c r="G60" s="37"/>
      <c r="H60" s="35"/>
      <c r="I60" s="28"/>
      <c r="J60" s="125"/>
      <c r="K60" s="107"/>
      <c r="L60" s="30"/>
      <c r="M60" s="35"/>
      <c r="N60" s="123" t="s">
        <v>30</v>
      </c>
      <c r="O60" s="35"/>
      <c r="P60" s="37"/>
      <c r="Q60" s="35"/>
      <c r="R60" s="28"/>
      <c r="S60" s="70"/>
      <c r="U60" s="122"/>
      <c r="W60" s="122"/>
    </row>
    <row r="61" spans="1:26" ht="18.75" customHeight="1" thickBot="1">
      <c r="A61" s="92" t="s">
        <v>13</v>
      </c>
      <c r="B61" s="110"/>
      <c r="C61" s="39"/>
      <c r="D61" s="36"/>
      <c r="E61" s="126" t="s">
        <v>30</v>
      </c>
      <c r="F61" s="36"/>
      <c r="G61" s="42"/>
      <c r="H61" s="36"/>
      <c r="I61" s="38"/>
      <c r="J61" s="127"/>
      <c r="K61" s="110"/>
      <c r="L61" s="39"/>
      <c r="M61" s="36"/>
      <c r="N61" s="126" t="s">
        <v>30</v>
      </c>
      <c r="O61" s="36"/>
      <c r="P61" s="42"/>
      <c r="Q61" s="36"/>
      <c r="R61" s="38"/>
      <c r="S61" s="70"/>
      <c r="U61" s="122"/>
      <c r="V61" s="122"/>
      <c r="W61" s="122"/>
      <c r="X61" s="122"/>
      <c r="Y61" s="122"/>
      <c r="Z61" s="122"/>
    </row>
    <row r="62" spans="21:26" ht="13.5">
      <c r="U62" s="122"/>
      <c r="V62" s="122"/>
      <c r="X62" s="122"/>
      <c r="Y62" s="122"/>
      <c r="Z62" s="122"/>
    </row>
    <row r="63" spans="2:11" ht="13.5">
      <c r="B63" s="75"/>
      <c r="I63" s="75"/>
      <c r="J63" s="75"/>
      <c r="K63" s="75"/>
    </row>
  </sheetData>
  <sheetProtection/>
  <mergeCells count="43">
    <mergeCell ref="G30:J30"/>
    <mergeCell ref="G32:J32"/>
    <mergeCell ref="G33:J33"/>
    <mergeCell ref="H4:I4"/>
    <mergeCell ref="H17:I17"/>
    <mergeCell ref="K4:K5"/>
    <mergeCell ref="J16:J18"/>
    <mergeCell ref="J3:J5"/>
    <mergeCell ref="G29:J29"/>
    <mergeCell ref="B4:B5"/>
    <mergeCell ref="B3:I3"/>
    <mergeCell ref="B16:I16"/>
    <mergeCell ref="B17:B18"/>
    <mergeCell ref="K17:K18"/>
    <mergeCell ref="A1:R1"/>
    <mergeCell ref="C4:G4"/>
    <mergeCell ref="C17:G17"/>
    <mergeCell ref="L4:P4"/>
    <mergeCell ref="L17:P17"/>
    <mergeCell ref="Q4:R4"/>
    <mergeCell ref="K3:R3"/>
    <mergeCell ref="L16:R16"/>
    <mergeCell ref="Q17:R17"/>
    <mergeCell ref="A35:R35"/>
    <mergeCell ref="B37:I37"/>
    <mergeCell ref="J37:J39"/>
    <mergeCell ref="K37:R37"/>
    <mergeCell ref="B38:B39"/>
    <mergeCell ref="C38:G38"/>
    <mergeCell ref="H38:I38"/>
    <mergeCell ref="L38:P38"/>
    <mergeCell ref="Q38:R38"/>
    <mergeCell ref="K38:K39"/>
    <mergeCell ref="L50:R50"/>
    <mergeCell ref="J50:J52"/>
    <mergeCell ref="B51:B52"/>
    <mergeCell ref="C51:G51"/>
    <mergeCell ref="H51:I51"/>
    <mergeCell ref="A36:I36"/>
    <mergeCell ref="B50:I50"/>
    <mergeCell ref="K51:K52"/>
    <mergeCell ref="L51:P51"/>
    <mergeCell ref="Q51:R51"/>
  </mergeCells>
  <printOptions/>
  <pageMargins left="0.39" right="0.2" top="0.37" bottom="0.28" header="0.3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68"/>
  <sheetViews>
    <sheetView zoomScale="78" zoomScaleNormal="78" zoomScalePageLayoutView="0" workbookViewId="0" topLeftCell="A52">
      <selection activeCell="AI21" sqref="AI21"/>
    </sheetView>
  </sheetViews>
  <sheetFormatPr defaultColWidth="9.140625" defaultRowHeight="15"/>
  <cols>
    <col min="1" max="1" width="16.28125" style="31" customWidth="1"/>
    <col min="2" max="13" width="3.57421875" style="31" customWidth="1"/>
    <col min="14" max="16" width="3.57421875" style="31" hidden="1" customWidth="1"/>
    <col min="17" max="24" width="3.28125" style="31" hidden="1" customWidth="1"/>
    <col min="25" max="25" width="3.28125" style="0" hidden="1" customWidth="1"/>
    <col min="26" max="34" width="7.57421875" style="0" customWidth="1"/>
    <col min="36" max="36" width="9.00390625" style="0" hidden="1" customWidth="1"/>
  </cols>
  <sheetData>
    <row r="1" ht="23.25" customHeight="1"/>
    <row r="2" spans="1:34" s="48" customFormat="1" ht="23.25" customHeight="1">
      <c r="A2" s="52" t="s">
        <v>64</v>
      </c>
      <c r="B2" s="224" t="str">
        <f>A3</f>
        <v>VALOR FC</v>
      </c>
      <c r="C2" s="224"/>
      <c r="D2" s="224"/>
      <c r="E2" s="225" t="str">
        <f>A5</f>
        <v>不二見SSS</v>
      </c>
      <c r="F2" s="225"/>
      <c r="G2" s="225"/>
      <c r="H2" s="225" t="str">
        <f>A7</f>
        <v>袖師SSS</v>
      </c>
      <c r="I2" s="225"/>
      <c r="J2" s="225"/>
      <c r="K2" s="224" t="str">
        <f>A9</f>
        <v>清水プエルトSC</v>
      </c>
      <c r="L2" s="224"/>
      <c r="M2" s="224"/>
      <c r="N2" s="225" t="e">
        <f>#REF!</f>
        <v>#REF!</v>
      </c>
      <c r="O2" s="225"/>
      <c r="P2" s="225"/>
      <c r="Q2" s="224"/>
      <c r="R2" s="224"/>
      <c r="S2" s="224"/>
      <c r="T2" s="225">
        <f>IF(A20="","",A20)</f>
      </c>
      <c r="U2" s="225"/>
      <c r="V2" s="225"/>
      <c r="W2" s="225" t="e">
        <f>IF(#REF!="","",#REF!)</f>
        <v>#REF!</v>
      </c>
      <c r="X2" s="225"/>
      <c r="Y2" s="225"/>
      <c r="Z2" s="53" t="s">
        <v>19</v>
      </c>
      <c r="AA2" s="54" t="s">
        <v>55</v>
      </c>
      <c r="AB2" s="54" t="s">
        <v>56</v>
      </c>
      <c r="AC2" s="54" t="s">
        <v>57</v>
      </c>
      <c r="AD2" s="55" t="s">
        <v>20</v>
      </c>
      <c r="AE2" s="55" t="s">
        <v>58</v>
      </c>
      <c r="AF2" s="57" t="s">
        <v>59</v>
      </c>
      <c r="AG2" s="54" t="s">
        <v>60</v>
      </c>
      <c r="AH2" s="56" t="s">
        <v>61</v>
      </c>
    </row>
    <row r="3" spans="1:36" s="48" customFormat="1" ht="23.25" customHeight="1">
      <c r="A3" s="229" t="str">
        <f>'1次リーグ'!C17</f>
        <v>VALOR FC</v>
      </c>
      <c r="B3" s="222"/>
      <c r="C3" s="222"/>
      <c r="D3" s="222"/>
      <c r="E3" s="47">
        <v>5</v>
      </c>
      <c r="F3" s="49" t="s">
        <v>62</v>
      </c>
      <c r="G3" s="47">
        <v>0</v>
      </c>
      <c r="H3" s="47">
        <v>2</v>
      </c>
      <c r="I3" s="49" t="s">
        <v>62</v>
      </c>
      <c r="J3" s="47">
        <v>3</v>
      </c>
      <c r="K3" s="47">
        <v>5</v>
      </c>
      <c r="L3" s="49" t="s">
        <v>62</v>
      </c>
      <c r="M3" s="47">
        <v>1</v>
      </c>
      <c r="N3" s="47"/>
      <c r="O3" s="49" t="s">
        <v>62</v>
      </c>
      <c r="P3" s="47"/>
      <c r="Q3" s="47"/>
      <c r="R3" s="49" t="s">
        <v>62</v>
      </c>
      <c r="S3" s="47"/>
      <c r="T3" s="47"/>
      <c r="U3" s="49" t="s">
        <v>62</v>
      </c>
      <c r="V3" s="47"/>
      <c r="W3" s="47"/>
      <c r="X3" s="49" t="s">
        <v>62</v>
      </c>
      <c r="Y3" s="47"/>
      <c r="Z3" s="217">
        <f>COUNTIF(E4:Y4,"○")+COUNTIF(E4:Y4,"△")+COUNTIF(E4:Y4,"●")</f>
        <v>3</v>
      </c>
      <c r="AA3" s="217">
        <f>COUNTIF(E4:Y4,"○")</f>
        <v>2</v>
      </c>
      <c r="AB3" s="217">
        <f>COUNTIF(E4:Y4,"●")</f>
        <v>1</v>
      </c>
      <c r="AC3" s="217">
        <f>COUNTIF(E4:Y4,"△")</f>
        <v>0</v>
      </c>
      <c r="AD3" s="217">
        <f>SUM(E3,H3,K3,N3,Q3,T3,W3)</f>
        <v>12</v>
      </c>
      <c r="AE3" s="217">
        <f>SUM(G3,J3,M3,P3,S3,V3,Y3)</f>
        <v>4</v>
      </c>
      <c r="AF3" s="217">
        <f>AD3-AE3</f>
        <v>8</v>
      </c>
      <c r="AG3" s="217">
        <f>IF(COUNT(AA3:AC4),AA3*3+AC3,)</f>
        <v>6</v>
      </c>
      <c r="AH3" s="218">
        <f>RANK(AJ3,$AJ3:$AJ11,0)</f>
        <v>2</v>
      </c>
      <c r="AJ3" s="220">
        <f>AG3*100+AF3+AD3/100</f>
        <v>608.12</v>
      </c>
    </row>
    <row r="4" spans="1:36" s="48" customFormat="1" ht="23.25" customHeight="1">
      <c r="A4" s="229"/>
      <c r="B4" s="222"/>
      <c r="C4" s="222"/>
      <c r="D4" s="222"/>
      <c r="E4" s="223" t="str">
        <f>IF(E3="","",IF(E3&gt;G3,"○",IF(E3=G3,"△",IF(E3&lt;G3,"●"))))</f>
        <v>○</v>
      </c>
      <c r="F4" s="223"/>
      <c r="G4" s="223"/>
      <c r="H4" s="223" t="str">
        <f>IF(H3="","",IF(H3&gt;J3,"○",IF(H3=J3,"△",IF(H3&lt;J3,"●"))))</f>
        <v>●</v>
      </c>
      <c r="I4" s="223"/>
      <c r="J4" s="223"/>
      <c r="K4" s="223" t="str">
        <f>IF(K3="","",IF(K3&gt;M3,"○",IF(K3=M3,"△",IF(K3&lt;M3,"●"))))</f>
        <v>○</v>
      </c>
      <c r="L4" s="223"/>
      <c r="M4" s="223"/>
      <c r="N4" s="223">
        <f>IF(N3="","",IF(N3&gt;P3,"○",IF(N3=P3,"△",IF(N3&lt;P3,"●"))))</f>
      </c>
      <c r="O4" s="223"/>
      <c r="P4" s="223"/>
      <c r="Q4" s="223">
        <f>IF(Q3="","",IF(Q3&gt;S3,"○",IF(Q3=S3,"△",IF(Q3&lt;S3,"●"))))</f>
      </c>
      <c r="R4" s="223"/>
      <c r="S4" s="223"/>
      <c r="T4" s="223">
        <f>IF(T3="","",IF(T3&gt;V3,"○",IF(T3=V3,"△",IF(T3&lt;V3,"●"))))</f>
      </c>
      <c r="U4" s="223"/>
      <c r="V4" s="223"/>
      <c r="W4" s="223">
        <f>IF(W3="","",IF(W3&gt;Y3,"○",IF(W3=Y3,"△",IF(W3&lt;Y3,"●"))))</f>
      </c>
      <c r="X4" s="223"/>
      <c r="Y4" s="223"/>
      <c r="Z4" s="217"/>
      <c r="AA4" s="217"/>
      <c r="AB4" s="217"/>
      <c r="AC4" s="217"/>
      <c r="AD4" s="217"/>
      <c r="AE4" s="217"/>
      <c r="AF4" s="217"/>
      <c r="AG4" s="217"/>
      <c r="AH4" s="219"/>
      <c r="AJ4" s="220"/>
    </row>
    <row r="5" spans="1:36" s="48" customFormat="1" ht="23.25" customHeight="1">
      <c r="A5" s="221" t="str">
        <f>'1次リーグ'!C18</f>
        <v>不二見SSS</v>
      </c>
      <c r="B5" s="49">
        <f>IF(G3="","",G3)</f>
        <v>0</v>
      </c>
      <c r="C5" s="49" t="s">
        <v>63</v>
      </c>
      <c r="D5" s="49">
        <f>IF(E3="","",E3)</f>
        <v>5</v>
      </c>
      <c r="E5" s="222"/>
      <c r="F5" s="222"/>
      <c r="G5" s="222"/>
      <c r="H5" s="47">
        <v>0</v>
      </c>
      <c r="I5" s="49" t="s">
        <v>63</v>
      </c>
      <c r="J5" s="47">
        <v>4</v>
      </c>
      <c r="K5" s="47">
        <v>4</v>
      </c>
      <c r="L5" s="49" t="s">
        <v>63</v>
      </c>
      <c r="M5" s="47">
        <v>1</v>
      </c>
      <c r="N5" s="47"/>
      <c r="O5" s="49" t="s">
        <v>63</v>
      </c>
      <c r="P5" s="47"/>
      <c r="Q5" s="47"/>
      <c r="R5" s="49" t="s">
        <v>63</v>
      </c>
      <c r="S5" s="47"/>
      <c r="T5" s="47"/>
      <c r="U5" s="49" t="s">
        <v>63</v>
      </c>
      <c r="V5" s="47"/>
      <c r="W5" s="47"/>
      <c r="X5" s="49" t="s">
        <v>63</v>
      </c>
      <c r="Y5" s="47"/>
      <c r="Z5" s="217">
        <f>COUNTIF(B6:Y6,"○")+COUNTIF(B6:Y6,"△")+COUNTIF(B6:Y6,"●")</f>
        <v>3</v>
      </c>
      <c r="AA5" s="217">
        <f>COUNTIF(B6:Y6,"○")</f>
        <v>1</v>
      </c>
      <c r="AB5" s="217">
        <f>COUNTIF(B6:Y6,"●")</f>
        <v>2</v>
      </c>
      <c r="AC5" s="217">
        <f>COUNTIF(B6:Y6,"△")</f>
        <v>0</v>
      </c>
      <c r="AD5" s="217">
        <f>SUM(B5,H5,K5,N5,Q5,T5,W5)</f>
        <v>4</v>
      </c>
      <c r="AE5" s="217">
        <f>SUM(D5,J5,M5,P5,S5,V5,Y5)</f>
        <v>10</v>
      </c>
      <c r="AF5" s="217">
        <f>AD5-AE5</f>
        <v>-6</v>
      </c>
      <c r="AG5" s="217">
        <f>IF(COUNT(AA5:AC6),AA5*3+AC5,)</f>
        <v>3</v>
      </c>
      <c r="AH5" s="218">
        <f>RANK(AJ5,$AJ3:$AJ11,0)</f>
        <v>3</v>
      </c>
      <c r="AJ5" s="220">
        <f>AG5*100+AF5+AD5/100</f>
        <v>294.04</v>
      </c>
    </row>
    <row r="6" spans="1:36" s="48" customFormat="1" ht="23.25" customHeight="1">
      <c r="A6" s="221"/>
      <c r="B6" s="223" t="str">
        <f>IF(B5="","",IF(B5&gt;D5,"○",IF(B5=D5,"△",IF(B5&lt;D5,"●"))))</f>
        <v>●</v>
      </c>
      <c r="C6" s="223"/>
      <c r="D6" s="223"/>
      <c r="E6" s="222"/>
      <c r="F6" s="222"/>
      <c r="G6" s="222"/>
      <c r="H6" s="223" t="str">
        <f>IF(H5="","",IF(H5&gt;J5,"○",IF(H5=J5,"△",IF(H5&lt;J5,"●"))))</f>
        <v>●</v>
      </c>
      <c r="I6" s="223"/>
      <c r="J6" s="223"/>
      <c r="K6" s="223" t="str">
        <f>IF(K5="","",IF(K5&gt;M5,"○",IF(K5=M5,"△",IF(K5&lt;M5,"●"))))</f>
        <v>○</v>
      </c>
      <c r="L6" s="223"/>
      <c r="M6" s="223"/>
      <c r="N6" s="223">
        <f>IF(N5="","",IF(N5&gt;P5,"○",IF(N5=P5,"△",IF(N5&lt;P5,"●"))))</f>
      </c>
      <c r="O6" s="223"/>
      <c r="P6" s="223"/>
      <c r="Q6" s="223">
        <f>IF(Q5="","",IF(Q5&gt;S5,"○",IF(Q5=S5,"△",IF(Q5&lt;S5,"●"))))</f>
      </c>
      <c r="R6" s="223"/>
      <c r="S6" s="223"/>
      <c r="T6" s="223">
        <f>IF(T5="","",IF(T5&gt;V5,"○",IF(T5=V5,"△",IF(T5&lt;V5,"●"))))</f>
      </c>
      <c r="U6" s="223"/>
      <c r="V6" s="223"/>
      <c r="W6" s="223">
        <f>IF(W5="","",IF(W5&gt;Y5,"○",IF(W5=Y5,"△",IF(W5&lt;Y5,"●"))))</f>
      </c>
      <c r="X6" s="223"/>
      <c r="Y6" s="223"/>
      <c r="Z6" s="217"/>
      <c r="AA6" s="217"/>
      <c r="AB6" s="217"/>
      <c r="AC6" s="217"/>
      <c r="AD6" s="217"/>
      <c r="AE6" s="217"/>
      <c r="AF6" s="217"/>
      <c r="AG6" s="217"/>
      <c r="AH6" s="219"/>
      <c r="AJ6" s="220"/>
    </row>
    <row r="7" spans="1:36" s="48" customFormat="1" ht="23.25" customHeight="1">
      <c r="A7" s="230" t="str">
        <f>'1次リーグ'!C19</f>
        <v>袖師SSS</v>
      </c>
      <c r="B7" s="49">
        <f>IF(J3="","",J3)</f>
        <v>3</v>
      </c>
      <c r="C7" s="49" t="s">
        <v>63</v>
      </c>
      <c r="D7" s="49">
        <f>IF(H3="","",H3)</f>
        <v>2</v>
      </c>
      <c r="E7" s="49">
        <f>IF(J5="","",J5)</f>
        <v>4</v>
      </c>
      <c r="F7" s="49" t="s">
        <v>63</v>
      </c>
      <c r="G7" s="49">
        <f>IF(H5="","",H5)</f>
        <v>0</v>
      </c>
      <c r="H7" s="222"/>
      <c r="I7" s="222"/>
      <c r="J7" s="222"/>
      <c r="K7" s="47">
        <v>10</v>
      </c>
      <c r="L7" s="49" t="s">
        <v>63</v>
      </c>
      <c r="M7" s="47">
        <v>0</v>
      </c>
      <c r="N7" s="47"/>
      <c r="O7" s="49" t="s">
        <v>63</v>
      </c>
      <c r="P7" s="47"/>
      <c r="Q7" s="47"/>
      <c r="R7" s="49" t="s">
        <v>63</v>
      </c>
      <c r="S7" s="47"/>
      <c r="T7" s="47"/>
      <c r="U7" s="49" t="s">
        <v>63</v>
      </c>
      <c r="V7" s="47"/>
      <c r="W7" s="47"/>
      <c r="X7" s="49" t="s">
        <v>63</v>
      </c>
      <c r="Y7" s="47"/>
      <c r="Z7" s="217">
        <f>COUNTIF(B8:Y8,"○")+COUNTIF(B8:Y8,"△")+COUNTIF(B8:Y8,"●")</f>
        <v>3</v>
      </c>
      <c r="AA7" s="217">
        <f>COUNTIF(B8:Y8,"○")</f>
        <v>3</v>
      </c>
      <c r="AB7" s="217">
        <f>COUNTIF(B8:Y8,"●")</f>
        <v>0</v>
      </c>
      <c r="AC7" s="217">
        <f>COUNTIF(B8:Y8,"△")</f>
        <v>0</v>
      </c>
      <c r="AD7" s="217">
        <f>SUM(B7,E7,K7,N7,Q7,T7,W7)</f>
        <v>17</v>
      </c>
      <c r="AE7" s="217">
        <f>SUM(D7,G7,M7,P7,S7,V7,Y7)</f>
        <v>2</v>
      </c>
      <c r="AF7" s="217">
        <f>AD7-AE7</f>
        <v>15</v>
      </c>
      <c r="AG7" s="217">
        <f>IF(COUNT(AA7:AC8),AA7*3+AC7,)</f>
        <v>9</v>
      </c>
      <c r="AH7" s="218">
        <f>RANK(AJ7,$AJ3:$AJ11,0)</f>
        <v>1</v>
      </c>
      <c r="AJ7" s="220">
        <f>AG7*100+AF7+AD7/100</f>
        <v>915.17</v>
      </c>
    </row>
    <row r="8" spans="1:36" s="48" customFormat="1" ht="23.25" customHeight="1">
      <c r="A8" s="230"/>
      <c r="B8" s="223" t="str">
        <f>IF(B7="","",IF(B7&gt;D7,"○",IF(B7=D7,"△",IF(B7&lt;D7,"●"))))</f>
        <v>○</v>
      </c>
      <c r="C8" s="223"/>
      <c r="D8" s="223"/>
      <c r="E8" s="223" t="str">
        <f>IF(E7="","",IF(E7&gt;G7,"○",IF(E7=G7,"△",IF(E7&lt;G7,"●"))))</f>
        <v>○</v>
      </c>
      <c r="F8" s="223"/>
      <c r="G8" s="223"/>
      <c r="H8" s="222"/>
      <c r="I8" s="222"/>
      <c r="J8" s="222"/>
      <c r="K8" s="223" t="str">
        <f>IF(K7="","",IF(K7&gt;M7,"○",IF(K7=M7,"△",IF(K7&lt;M7,"●"))))</f>
        <v>○</v>
      </c>
      <c r="L8" s="223"/>
      <c r="M8" s="223"/>
      <c r="N8" s="223">
        <f>IF(N7="","",IF(N7&gt;P7,"○",IF(N7=P7,"△",IF(N7&lt;P7,"●"))))</f>
      </c>
      <c r="O8" s="223"/>
      <c r="P8" s="223"/>
      <c r="Q8" s="223">
        <f>IF(Q7="","",IF(Q7&gt;S7,"○",IF(Q7=S7,"△",IF(Q7&lt;S7,"●"))))</f>
      </c>
      <c r="R8" s="223"/>
      <c r="S8" s="223"/>
      <c r="T8" s="223">
        <f>IF(T7="","",IF(T7&gt;V7,"○",IF(T7=V7,"△",IF(T7&lt;V7,"●"))))</f>
      </c>
      <c r="U8" s="223"/>
      <c r="V8" s="223"/>
      <c r="W8" s="223">
        <f>IF(W7="","",IF(W7&gt;Y7,"○",IF(W7=Y7,"△",IF(W7&lt;Y7,"●"))))</f>
      </c>
      <c r="X8" s="223"/>
      <c r="Y8" s="223"/>
      <c r="Z8" s="217"/>
      <c r="AA8" s="217"/>
      <c r="AB8" s="217"/>
      <c r="AC8" s="217"/>
      <c r="AD8" s="217"/>
      <c r="AE8" s="217"/>
      <c r="AF8" s="217"/>
      <c r="AG8" s="217"/>
      <c r="AH8" s="219"/>
      <c r="AJ8" s="220"/>
    </row>
    <row r="9" spans="1:36" s="48" customFormat="1" ht="23.25" customHeight="1">
      <c r="A9" s="231" t="s">
        <v>112</v>
      </c>
      <c r="B9" s="49">
        <f>IF(M3="","",M3)</f>
        <v>1</v>
      </c>
      <c r="C9" s="49" t="s">
        <v>63</v>
      </c>
      <c r="D9" s="49">
        <f>IF(K3="","",K3)</f>
        <v>5</v>
      </c>
      <c r="E9" s="49">
        <f>IF(M5="","",M5)</f>
        <v>1</v>
      </c>
      <c r="F9" s="49" t="s">
        <v>63</v>
      </c>
      <c r="G9" s="49">
        <f>IF(K5="","",K5)</f>
        <v>4</v>
      </c>
      <c r="H9" s="49">
        <f>IF(M7="","",M7)</f>
        <v>0</v>
      </c>
      <c r="I9" s="49" t="s">
        <v>63</v>
      </c>
      <c r="J9" s="49">
        <f>IF(K7="","",K7)</f>
        <v>10</v>
      </c>
      <c r="K9" s="222"/>
      <c r="L9" s="222"/>
      <c r="M9" s="222"/>
      <c r="N9" s="47"/>
      <c r="O9" s="49" t="s">
        <v>63</v>
      </c>
      <c r="P9" s="47"/>
      <c r="Q9" s="47"/>
      <c r="R9" s="49" t="s">
        <v>63</v>
      </c>
      <c r="S9" s="47"/>
      <c r="T9" s="47"/>
      <c r="U9" s="49" t="s">
        <v>63</v>
      </c>
      <c r="V9" s="47"/>
      <c r="W9" s="47"/>
      <c r="X9" s="49" t="s">
        <v>63</v>
      </c>
      <c r="Y9" s="47"/>
      <c r="Z9" s="217">
        <f>COUNTIF(B10:Y10,"○")+COUNTIF(B10:Y10,"△")+COUNTIF(B10:Y10,"●")</f>
        <v>3</v>
      </c>
      <c r="AA9" s="217">
        <f>COUNTIF(B10:Y10,"○")</f>
        <v>0</v>
      </c>
      <c r="AB9" s="217">
        <f>COUNTIF(B10:Y10,"●")</f>
        <v>3</v>
      </c>
      <c r="AC9" s="217">
        <f>COUNTIF(B10:Y10,"△")</f>
        <v>0</v>
      </c>
      <c r="AD9" s="217">
        <f>SUM(B9,E9,H9,N9,Q9,T9,W9)</f>
        <v>2</v>
      </c>
      <c r="AE9" s="217">
        <f>SUM(D9,G9,J9,P9,S9,V9,Y9)</f>
        <v>19</v>
      </c>
      <c r="AF9" s="217">
        <f>AD9-AE9</f>
        <v>-17</v>
      </c>
      <c r="AG9" s="217">
        <f>IF(COUNT(AA9:AC10),AA9*3+AC9,)</f>
        <v>0</v>
      </c>
      <c r="AH9" s="218">
        <f>RANK(AJ9,$AJ3:$AJ11,0)</f>
        <v>4</v>
      </c>
      <c r="AJ9" s="220">
        <f>AG9*100+AF9+AD9/100</f>
        <v>-16.98</v>
      </c>
    </row>
    <row r="10" spans="1:36" s="48" customFormat="1" ht="23.25" customHeight="1">
      <c r="A10" s="231"/>
      <c r="B10" s="223" t="str">
        <f>IF(B9="","",IF(B9&gt;D9,"○",IF(B9=D9,"△",IF(B9&lt;D9,"●"))))</f>
        <v>●</v>
      </c>
      <c r="C10" s="223"/>
      <c r="D10" s="223"/>
      <c r="E10" s="223" t="str">
        <f>IF(E9="","",IF(E9&gt;G9,"○",IF(E9=G9,"△",IF(E9&lt;G9,"●"))))</f>
        <v>●</v>
      </c>
      <c r="F10" s="223"/>
      <c r="G10" s="223"/>
      <c r="H10" s="223" t="str">
        <f>IF(H9="","",IF(H9&gt;J9,"○",IF(H9=J9,"△",IF(H9&lt;J9,"●"))))</f>
        <v>●</v>
      </c>
      <c r="I10" s="223"/>
      <c r="J10" s="223"/>
      <c r="K10" s="222"/>
      <c r="L10" s="222"/>
      <c r="M10" s="222"/>
      <c r="N10" s="223">
        <f>IF(N9="","",IF(N9&gt;P9,"○",IF(N9=P9,"△",IF(N9&lt;P9,"●"))))</f>
      </c>
      <c r="O10" s="223"/>
      <c r="P10" s="223"/>
      <c r="Q10" s="223">
        <f>IF(Q9="","",IF(Q9&gt;S9,"○",IF(Q9=S9,"△",IF(Q9&lt;S9,"●"))))</f>
      </c>
      <c r="R10" s="223"/>
      <c r="S10" s="223"/>
      <c r="T10" s="223">
        <f>IF(T9="","",IF(T9&gt;V9,"○",IF(T9=V9,"△",IF(T9&lt;V9,"●"))))</f>
      </c>
      <c r="U10" s="223"/>
      <c r="V10" s="223"/>
      <c r="W10" s="223">
        <f>IF(W9="","",IF(W9&gt;Y9,"○",IF(W9=Y9,"△",IF(W9&lt;Y9,"●"))))</f>
      </c>
      <c r="X10" s="223"/>
      <c r="Y10" s="223"/>
      <c r="Z10" s="217"/>
      <c r="AA10" s="217"/>
      <c r="AB10" s="217"/>
      <c r="AC10" s="217"/>
      <c r="AD10" s="217"/>
      <c r="AE10" s="217"/>
      <c r="AF10" s="217"/>
      <c r="AG10" s="217"/>
      <c r="AH10" s="219"/>
      <c r="AJ10" s="220"/>
    </row>
    <row r="11" spans="1:24" ht="23.25" customHeight="1">
      <c r="A11" s="50"/>
      <c r="B11" s="32"/>
      <c r="C11" s="33"/>
      <c r="D11" s="32"/>
      <c r="E11" s="32"/>
      <c r="F11" s="33"/>
      <c r="G11" s="32"/>
      <c r="H11" s="45"/>
      <c r="I11" s="45"/>
      <c r="J11" s="45"/>
      <c r="K11" s="45"/>
      <c r="L11" s="45"/>
      <c r="M11" s="45"/>
      <c r="N11" s="32"/>
      <c r="O11" s="33"/>
      <c r="P11" s="32"/>
      <c r="Q11" s="234"/>
      <c r="R11" s="234"/>
      <c r="S11" s="234"/>
      <c r="T11" s="234"/>
      <c r="U11" s="233"/>
      <c r="V11" s="234"/>
      <c r="W11" s="234"/>
      <c r="X11" s="233"/>
    </row>
    <row r="12" spans="1:34" s="48" customFormat="1" ht="23.25" customHeight="1">
      <c r="A12" s="52" t="s">
        <v>65</v>
      </c>
      <c r="B12" s="224" t="str">
        <f>A13</f>
        <v>庵原SC SSS</v>
      </c>
      <c r="C12" s="224"/>
      <c r="D12" s="224"/>
      <c r="E12" s="225" t="str">
        <f>A15</f>
        <v>浜田SSS</v>
      </c>
      <c r="F12" s="225"/>
      <c r="G12" s="225"/>
      <c r="H12" s="225" t="str">
        <f>A17</f>
        <v>SALFUS oRsA1</v>
      </c>
      <c r="I12" s="225"/>
      <c r="J12" s="225"/>
      <c r="K12" s="224"/>
      <c r="L12" s="224"/>
      <c r="M12" s="224"/>
      <c r="N12" s="225"/>
      <c r="O12" s="225"/>
      <c r="P12" s="225"/>
      <c r="Q12" s="234"/>
      <c r="R12" s="234"/>
      <c r="S12" s="234"/>
      <c r="T12" s="234"/>
      <c r="U12" s="233"/>
      <c r="V12" s="234"/>
      <c r="W12" s="234"/>
      <c r="X12" s="233"/>
      <c r="Y12"/>
      <c r="Z12" s="53" t="s">
        <v>19</v>
      </c>
      <c r="AA12" s="54" t="s">
        <v>55</v>
      </c>
      <c r="AB12" s="54" t="s">
        <v>56</v>
      </c>
      <c r="AC12" s="54" t="s">
        <v>57</v>
      </c>
      <c r="AD12" s="55" t="s">
        <v>20</v>
      </c>
      <c r="AE12" s="55" t="s">
        <v>58</v>
      </c>
      <c r="AF12" s="57" t="s">
        <v>59</v>
      </c>
      <c r="AG12" s="54" t="s">
        <v>60</v>
      </c>
      <c r="AH12" s="56" t="s">
        <v>61</v>
      </c>
    </row>
    <row r="13" spans="1:36" s="48" customFormat="1" ht="23.25" customHeight="1">
      <c r="A13" s="231" t="str">
        <f>'1次リーグ'!F17</f>
        <v>庵原SC SSS</v>
      </c>
      <c r="B13" s="222"/>
      <c r="C13" s="222"/>
      <c r="D13" s="222"/>
      <c r="E13" s="47">
        <v>1</v>
      </c>
      <c r="F13" s="49" t="s">
        <v>62</v>
      </c>
      <c r="G13" s="47">
        <v>1</v>
      </c>
      <c r="H13" s="47">
        <v>0</v>
      </c>
      <c r="I13" s="49" t="s">
        <v>62</v>
      </c>
      <c r="J13" s="47">
        <v>0</v>
      </c>
      <c r="K13" s="47"/>
      <c r="L13" s="49" t="s">
        <v>62</v>
      </c>
      <c r="M13" s="47"/>
      <c r="N13" s="47"/>
      <c r="O13" s="49" t="s">
        <v>62</v>
      </c>
      <c r="P13" s="47"/>
      <c r="Q13" s="234"/>
      <c r="R13" s="234"/>
      <c r="S13" s="234"/>
      <c r="T13" s="234"/>
      <c r="U13" s="233"/>
      <c r="V13" s="234"/>
      <c r="W13" s="234"/>
      <c r="X13" s="233"/>
      <c r="Y13" s="47"/>
      <c r="Z13" s="217">
        <f>COUNTIF(E14:Y14,"○")+COUNTIF(E14:Y14,"△")+COUNTIF(E14:Y14,"●")</f>
        <v>2</v>
      </c>
      <c r="AA13" s="217">
        <f>COUNTIF(E14:Y14,"○")</f>
        <v>0</v>
      </c>
      <c r="AB13" s="217">
        <f>COUNTIF(E14:Y14,"●")</f>
        <v>0</v>
      </c>
      <c r="AC13" s="217">
        <f>COUNTIF(E14:Y14,"△")</f>
        <v>2</v>
      </c>
      <c r="AD13" s="217">
        <f>SUM(E13,H13,K13,N13,Q13,T13,W13)</f>
        <v>1</v>
      </c>
      <c r="AE13" s="217">
        <f>SUM(G13,J13,M13,P13,S13,V13,Y13)</f>
        <v>1</v>
      </c>
      <c r="AF13" s="217">
        <f>AD13-AE13</f>
        <v>0</v>
      </c>
      <c r="AG13" s="217">
        <f>IF(COUNT(AA13:AC14),AA13*3+AC13,)</f>
        <v>2</v>
      </c>
      <c r="AH13" s="218">
        <f>RANK(AJ13,$AJ13:$AJ19,0)</f>
        <v>2</v>
      </c>
      <c r="AJ13" s="220">
        <f>AG13*100+AF13+AD13/100</f>
        <v>200.01</v>
      </c>
    </row>
    <row r="14" spans="1:36" s="48" customFormat="1" ht="23.25" customHeight="1">
      <c r="A14" s="231"/>
      <c r="B14" s="222"/>
      <c r="C14" s="222"/>
      <c r="D14" s="222"/>
      <c r="E14" s="223" t="str">
        <f>IF(E13="","",IF(E13&gt;G13,"○",IF(E13=G13,"△",IF(E13&lt;G13,"●"))))</f>
        <v>△</v>
      </c>
      <c r="F14" s="223"/>
      <c r="G14" s="223"/>
      <c r="H14" s="223" t="str">
        <f>IF(H13="","",IF(H13&gt;J13,"○",IF(H13=J13,"△",IF(H13&lt;J13,"●"))))</f>
        <v>△</v>
      </c>
      <c r="I14" s="223"/>
      <c r="J14" s="223"/>
      <c r="K14" s="223">
        <f>IF(K13="","",IF(K13&gt;M13,"○",IF(K13=M13,"△",IF(K13&lt;M13,"●"))))</f>
      </c>
      <c r="L14" s="223"/>
      <c r="M14" s="223"/>
      <c r="N14" s="223">
        <f>IF(N13="","",IF(N13&gt;P13,"○",IF(N13=P13,"△",IF(N13&lt;P13,"●"))))</f>
      </c>
      <c r="O14" s="223"/>
      <c r="P14" s="223"/>
      <c r="Q14" s="234"/>
      <c r="R14" s="234"/>
      <c r="S14" s="234"/>
      <c r="T14" s="234"/>
      <c r="U14" s="233"/>
      <c r="V14" s="234"/>
      <c r="W14" s="234"/>
      <c r="X14" s="233"/>
      <c r="Y14"/>
      <c r="Z14" s="217"/>
      <c r="AA14" s="217"/>
      <c r="AB14" s="217"/>
      <c r="AC14" s="217"/>
      <c r="AD14" s="217"/>
      <c r="AE14" s="217"/>
      <c r="AF14" s="217"/>
      <c r="AG14" s="217"/>
      <c r="AH14" s="219"/>
      <c r="AJ14" s="220"/>
    </row>
    <row r="15" spans="1:36" s="48" customFormat="1" ht="23.25" customHeight="1">
      <c r="A15" s="221" t="str">
        <f>'1次リーグ'!F18</f>
        <v>浜田SSS</v>
      </c>
      <c r="B15" s="49">
        <f>IF(G13="","",G13)</f>
        <v>1</v>
      </c>
      <c r="C15" s="49" t="s">
        <v>63</v>
      </c>
      <c r="D15" s="49">
        <f>IF(E13="","",E13)</f>
        <v>1</v>
      </c>
      <c r="E15" s="222"/>
      <c r="F15" s="222"/>
      <c r="G15" s="222"/>
      <c r="H15" s="47">
        <v>0</v>
      </c>
      <c r="I15" s="49" t="s">
        <v>63</v>
      </c>
      <c r="J15" s="47">
        <v>4</v>
      </c>
      <c r="K15" s="47"/>
      <c r="L15" s="49" t="s">
        <v>63</v>
      </c>
      <c r="M15" s="47"/>
      <c r="N15" s="47"/>
      <c r="O15" s="49" t="s">
        <v>63</v>
      </c>
      <c r="P15" s="47"/>
      <c r="Q15" s="234"/>
      <c r="R15" s="234"/>
      <c r="S15" s="234"/>
      <c r="T15" s="234"/>
      <c r="U15" s="233"/>
      <c r="V15" s="234"/>
      <c r="W15" s="234"/>
      <c r="X15" s="233"/>
      <c r="Y15" s="47"/>
      <c r="Z15" s="217">
        <f>COUNTIF(B16:Y16,"○")+COUNTIF(B16:Y16,"△")+COUNTIF(B16:Y16,"●")</f>
        <v>2</v>
      </c>
      <c r="AA15" s="217">
        <f>COUNTIF(B16:Y16,"○")</f>
        <v>0</v>
      </c>
      <c r="AB15" s="217">
        <f>COUNTIF(B16:Y16,"●")</f>
        <v>1</v>
      </c>
      <c r="AC15" s="217">
        <f>COUNTIF(B16:Y16,"△")</f>
        <v>1</v>
      </c>
      <c r="AD15" s="217">
        <f>SUM(B15,H15,K15,N15,Q15,T15,W15)</f>
        <v>1</v>
      </c>
      <c r="AE15" s="217">
        <f>SUM(D15,J15,M15,P15,S15,V15,Y15)</f>
        <v>5</v>
      </c>
      <c r="AF15" s="217">
        <f>AD15-AE15</f>
        <v>-4</v>
      </c>
      <c r="AG15" s="217">
        <f>IF(COUNT(AA15:AC16),AA15*3+AC15,)</f>
        <v>1</v>
      </c>
      <c r="AH15" s="218">
        <f>RANK(AJ15,$AJ13:$AJ19,0)</f>
        <v>3</v>
      </c>
      <c r="AJ15" s="220">
        <f>AG15*100+AF15+AD15/100</f>
        <v>96.01</v>
      </c>
    </row>
    <row r="16" spans="1:36" s="48" customFormat="1" ht="23.25" customHeight="1">
      <c r="A16" s="221"/>
      <c r="B16" s="223" t="str">
        <f>IF(B15="","",IF(B15&gt;D15,"○",IF(B15=D15,"△",IF(B15&lt;D15,"●"))))</f>
        <v>△</v>
      </c>
      <c r="C16" s="223"/>
      <c r="D16" s="223"/>
      <c r="E16" s="222"/>
      <c r="F16" s="222"/>
      <c r="G16" s="222"/>
      <c r="H16" s="223" t="str">
        <f>IF(H15="","",IF(H15&gt;J15,"○",IF(H15=J15,"△",IF(H15&lt;J15,"●"))))</f>
        <v>●</v>
      </c>
      <c r="I16" s="223"/>
      <c r="J16" s="223"/>
      <c r="K16" s="223">
        <f>IF(K15="","",IF(K15&gt;M15,"○",IF(K15=M15,"△",IF(K15&lt;M15,"●"))))</f>
      </c>
      <c r="L16" s="223"/>
      <c r="M16" s="223"/>
      <c r="N16" s="223">
        <f>IF(N15="","",IF(N15&gt;P15,"○",IF(N15=P15,"△",IF(N15&lt;P15,"●"))))</f>
      </c>
      <c r="O16" s="223"/>
      <c r="P16" s="223"/>
      <c r="Q16" s="234"/>
      <c r="R16" s="234"/>
      <c r="S16" s="234"/>
      <c r="T16" s="234"/>
      <c r="U16" s="233"/>
      <c r="V16" s="234"/>
      <c r="W16" s="234"/>
      <c r="X16" s="233"/>
      <c r="Y16"/>
      <c r="Z16" s="217"/>
      <c r="AA16" s="217"/>
      <c r="AB16" s="217"/>
      <c r="AC16" s="217"/>
      <c r="AD16" s="217"/>
      <c r="AE16" s="217"/>
      <c r="AF16" s="217"/>
      <c r="AG16" s="217"/>
      <c r="AH16" s="219"/>
      <c r="AJ16" s="220"/>
    </row>
    <row r="17" spans="1:36" s="48" customFormat="1" ht="23.25" customHeight="1">
      <c r="A17" s="230" t="str">
        <f>'1次リーグ'!F19</f>
        <v>SALFUS oRsA1</v>
      </c>
      <c r="B17" s="49">
        <f>IF(J13="","",J13)</f>
        <v>0</v>
      </c>
      <c r="C17" s="49" t="s">
        <v>63</v>
      </c>
      <c r="D17" s="49">
        <f>IF(H13="","",H13)</f>
        <v>0</v>
      </c>
      <c r="E17" s="49">
        <f>IF(J15="","",J15)</f>
        <v>4</v>
      </c>
      <c r="F17" s="49" t="s">
        <v>63</v>
      </c>
      <c r="G17" s="49">
        <f>IF(H15="","",H15)</f>
        <v>0</v>
      </c>
      <c r="H17" s="222"/>
      <c r="I17" s="222"/>
      <c r="J17" s="222"/>
      <c r="K17" s="47"/>
      <c r="L17" s="49" t="s">
        <v>63</v>
      </c>
      <c r="M17" s="47"/>
      <c r="N17" s="47"/>
      <c r="O17" s="49" t="s">
        <v>63</v>
      </c>
      <c r="P17" s="47"/>
      <c r="Q17" s="234"/>
      <c r="R17" s="234"/>
      <c r="S17" s="234"/>
      <c r="T17" s="234"/>
      <c r="U17" s="233"/>
      <c r="V17" s="234"/>
      <c r="W17" s="234"/>
      <c r="X17" s="233"/>
      <c r="Y17" s="47"/>
      <c r="Z17" s="217">
        <f>COUNTIF(B18:Y18,"○")+COUNTIF(B18:Y18,"△")+COUNTIF(B18:Y18,"●")</f>
        <v>2</v>
      </c>
      <c r="AA17" s="217">
        <f>COUNTIF(B18:Y18,"○")</f>
        <v>1</v>
      </c>
      <c r="AB17" s="217">
        <f>COUNTIF(B18:Y18,"●")</f>
        <v>0</v>
      </c>
      <c r="AC17" s="217">
        <f>COUNTIF(B18:Y18,"△")</f>
        <v>1</v>
      </c>
      <c r="AD17" s="217">
        <f>SUM(B17,E17,K17,N17,Q17,T17,W17)</f>
        <v>4</v>
      </c>
      <c r="AE17" s="217">
        <f>SUM(D17,G17,M17,P17,S17,V17,Y17)</f>
        <v>0</v>
      </c>
      <c r="AF17" s="217">
        <f>AD17-AE17</f>
        <v>4</v>
      </c>
      <c r="AG17" s="217">
        <f>IF(COUNT(AA17:AC18),AA17*3+AC17,)</f>
        <v>4</v>
      </c>
      <c r="AH17" s="218">
        <f>RANK(AJ17,$AJ13:$AJ19,0)</f>
        <v>1</v>
      </c>
      <c r="AJ17" s="220">
        <f>AG17*100+AF17+AD17/100</f>
        <v>404.04</v>
      </c>
    </row>
    <row r="18" spans="1:36" s="48" customFormat="1" ht="23.25" customHeight="1">
      <c r="A18" s="230"/>
      <c r="B18" s="223" t="str">
        <f>IF(B17="","",IF(B17&gt;D17,"○",IF(B17=D17,"△",IF(B17&lt;D17,"●"))))</f>
        <v>△</v>
      </c>
      <c r="C18" s="223"/>
      <c r="D18" s="223"/>
      <c r="E18" s="223" t="str">
        <f>IF(E17="","",IF(E17&gt;G17,"○",IF(E17=G17,"△",IF(E17&lt;G17,"●"))))</f>
        <v>○</v>
      </c>
      <c r="F18" s="223"/>
      <c r="G18" s="223"/>
      <c r="H18" s="222"/>
      <c r="I18" s="222"/>
      <c r="J18" s="222"/>
      <c r="K18" s="223">
        <f>IF(K17="","",IF(K17&gt;M17,"○",IF(K17=M17,"△",IF(K17&lt;M17,"●"))))</f>
      </c>
      <c r="L18" s="223"/>
      <c r="M18" s="223"/>
      <c r="N18" s="223">
        <f>IF(N17="","",IF(N17&gt;P17,"○",IF(N17=P17,"△",IF(N17&lt;P17,"●"))))</f>
      </c>
      <c r="O18" s="223"/>
      <c r="P18" s="223"/>
      <c r="Q18" s="234"/>
      <c r="R18" s="234"/>
      <c r="S18" s="234"/>
      <c r="T18" s="234"/>
      <c r="U18" s="233"/>
      <c r="V18" s="234"/>
      <c r="W18" s="234"/>
      <c r="X18" s="233"/>
      <c r="Y18"/>
      <c r="Z18" s="217"/>
      <c r="AA18" s="217"/>
      <c r="AB18" s="217"/>
      <c r="AC18" s="217"/>
      <c r="AD18" s="217"/>
      <c r="AE18" s="217"/>
      <c r="AF18" s="217"/>
      <c r="AG18" s="217"/>
      <c r="AH18" s="219"/>
      <c r="AJ18" s="220"/>
    </row>
    <row r="19" spans="1:24" ht="23.25" customHeight="1">
      <c r="A19" s="51"/>
      <c r="B19" s="232"/>
      <c r="C19" s="232"/>
      <c r="D19" s="232"/>
      <c r="E19" s="232"/>
      <c r="F19" s="232"/>
      <c r="G19" s="232"/>
      <c r="H19" s="45"/>
      <c r="I19" s="45"/>
      <c r="J19" s="45"/>
      <c r="K19" s="45"/>
      <c r="L19" s="45"/>
      <c r="M19" s="45"/>
      <c r="N19" s="232"/>
      <c r="O19" s="232"/>
      <c r="P19" s="232"/>
      <c r="Q19" s="234"/>
      <c r="R19" s="234"/>
      <c r="S19" s="234"/>
      <c r="T19" s="234"/>
      <c r="U19" s="233"/>
      <c r="V19" s="234"/>
      <c r="W19" s="234"/>
      <c r="X19" s="233"/>
    </row>
    <row r="20" ht="23.25" customHeight="1"/>
    <row r="21" spans="1:34" s="48" customFormat="1" ht="23.25" customHeight="1">
      <c r="A21" s="52" t="s">
        <v>66</v>
      </c>
      <c r="B21" s="224" t="str">
        <f>A22</f>
        <v>入江SSS</v>
      </c>
      <c r="C21" s="224"/>
      <c r="D21" s="224"/>
      <c r="E21" s="225" t="str">
        <f>A24</f>
        <v>辻SSS</v>
      </c>
      <c r="F21" s="225"/>
      <c r="G21" s="225"/>
      <c r="H21" s="225" t="str">
        <f>A26</f>
        <v>清水クラブSS</v>
      </c>
      <c r="I21" s="225"/>
      <c r="J21" s="225"/>
      <c r="K21" s="226"/>
      <c r="L21" s="227"/>
      <c r="M21" s="228"/>
      <c r="N21" s="225"/>
      <c r="O21" s="225"/>
      <c r="P21" s="225"/>
      <c r="Q21" s="31"/>
      <c r="R21" s="31"/>
      <c r="S21" s="31"/>
      <c r="T21" s="31"/>
      <c r="U21" s="31"/>
      <c r="V21" s="31"/>
      <c r="W21" s="31"/>
      <c r="X21" s="31"/>
      <c r="Y21"/>
      <c r="Z21" s="53" t="s">
        <v>19</v>
      </c>
      <c r="AA21" s="54" t="s">
        <v>55</v>
      </c>
      <c r="AB21" s="54" t="s">
        <v>56</v>
      </c>
      <c r="AC21" s="54" t="s">
        <v>57</v>
      </c>
      <c r="AD21" s="55" t="s">
        <v>20</v>
      </c>
      <c r="AE21" s="55" t="s">
        <v>58</v>
      </c>
      <c r="AF21" s="57" t="s">
        <v>59</v>
      </c>
      <c r="AG21" s="54" t="s">
        <v>60</v>
      </c>
      <c r="AH21" s="56" t="s">
        <v>61</v>
      </c>
    </row>
    <row r="22" spans="1:36" s="48" customFormat="1" ht="23.25" customHeight="1">
      <c r="A22" s="229" t="str">
        <f>'1次リーグ'!I17</f>
        <v>入江SSS</v>
      </c>
      <c r="B22" s="222"/>
      <c r="C22" s="222"/>
      <c r="D22" s="222"/>
      <c r="E22" s="47">
        <v>7</v>
      </c>
      <c r="F22" s="49" t="s">
        <v>62</v>
      </c>
      <c r="G22" s="47">
        <v>0</v>
      </c>
      <c r="H22" s="47">
        <v>5</v>
      </c>
      <c r="I22" s="49" t="s">
        <v>62</v>
      </c>
      <c r="J22" s="47">
        <v>1</v>
      </c>
      <c r="K22" s="47"/>
      <c r="L22" s="49" t="s">
        <v>62</v>
      </c>
      <c r="M22" s="47"/>
      <c r="N22" s="47"/>
      <c r="O22" s="49" t="s">
        <v>62</v>
      </c>
      <c r="P22" s="47"/>
      <c r="Q22" s="31"/>
      <c r="R22" s="31"/>
      <c r="S22" s="31"/>
      <c r="T22" s="31"/>
      <c r="U22" s="31"/>
      <c r="V22" s="31"/>
      <c r="W22" s="31"/>
      <c r="X22" s="31"/>
      <c r="Y22" s="47"/>
      <c r="Z22" s="217">
        <f>COUNTIF(E23:Y23,"○")+COUNTIF(E23:Y23,"△")+COUNTIF(E23:Y23,"●")</f>
        <v>2</v>
      </c>
      <c r="AA22" s="217">
        <f>COUNTIF(E23:Y23,"○")</f>
        <v>2</v>
      </c>
      <c r="AB22" s="217">
        <f>COUNTIF(E23:Y23,"●")</f>
        <v>0</v>
      </c>
      <c r="AC22" s="217">
        <f>COUNTIF(E23:Y23,"△")</f>
        <v>0</v>
      </c>
      <c r="AD22" s="217">
        <f>SUM(E22,H22,K22,N22,Q22,T22,W22)</f>
        <v>12</v>
      </c>
      <c r="AE22" s="217">
        <f>SUM(G22,J22,M22,P22,S22,V22,Y22)</f>
        <v>1</v>
      </c>
      <c r="AF22" s="217">
        <f>AD22-AE22</f>
        <v>11</v>
      </c>
      <c r="AG22" s="217">
        <f>IF(COUNT(AA22:AC23),AA22*3+AC22,)</f>
        <v>6</v>
      </c>
      <c r="AH22" s="218">
        <f>RANK(AJ22,$AJ22:$AJ28,0)</f>
        <v>1</v>
      </c>
      <c r="AJ22" s="220">
        <f>AG22*100+AF22+AD22/100</f>
        <v>611.12</v>
      </c>
    </row>
    <row r="23" spans="1:36" s="48" customFormat="1" ht="23.25" customHeight="1">
      <c r="A23" s="229"/>
      <c r="B23" s="222"/>
      <c r="C23" s="222"/>
      <c r="D23" s="222"/>
      <c r="E23" s="223" t="str">
        <f>IF(E22="","",IF(E22&gt;G22,"○",IF(E22=G22,"△",IF(E22&lt;G22,"●"))))</f>
        <v>○</v>
      </c>
      <c r="F23" s="223"/>
      <c r="G23" s="223"/>
      <c r="H23" s="223" t="str">
        <f>IF(H22="","",IF(H22&gt;J22,"○",IF(H22=J22,"△",IF(H22&lt;J22,"●"))))</f>
        <v>○</v>
      </c>
      <c r="I23" s="223"/>
      <c r="J23" s="223"/>
      <c r="K23" s="223">
        <f>IF(K22="","",IF(K22&gt;M22,"○",IF(K22=M22,"△",IF(K22&lt;M22,"●"))))</f>
      </c>
      <c r="L23" s="223"/>
      <c r="M23" s="223"/>
      <c r="N23" s="223">
        <f>IF(N22="","",IF(N22&gt;P22,"○",IF(N22=P22,"△",IF(N22&lt;P22,"●"))))</f>
      </c>
      <c r="O23" s="223"/>
      <c r="P23" s="223"/>
      <c r="Q23" s="31"/>
      <c r="R23" s="31"/>
      <c r="S23" s="31"/>
      <c r="T23" s="31"/>
      <c r="U23" s="31"/>
      <c r="V23" s="31"/>
      <c r="W23" s="31"/>
      <c r="X23" s="31"/>
      <c r="Y23"/>
      <c r="Z23" s="217"/>
      <c r="AA23" s="217"/>
      <c r="AB23" s="217"/>
      <c r="AC23" s="217"/>
      <c r="AD23" s="217"/>
      <c r="AE23" s="217"/>
      <c r="AF23" s="217"/>
      <c r="AG23" s="217"/>
      <c r="AH23" s="219"/>
      <c r="AJ23" s="220"/>
    </row>
    <row r="24" spans="1:36" s="48" customFormat="1" ht="23.25" customHeight="1">
      <c r="A24" s="221" t="str">
        <f>'1次リーグ'!I18</f>
        <v>辻SSS</v>
      </c>
      <c r="B24" s="49">
        <f>IF(G22="","",G22)</f>
        <v>0</v>
      </c>
      <c r="C24" s="49" t="s">
        <v>63</v>
      </c>
      <c r="D24" s="49">
        <f>IF(E22="","",E22)</f>
        <v>7</v>
      </c>
      <c r="E24" s="222"/>
      <c r="F24" s="222"/>
      <c r="G24" s="222"/>
      <c r="H24" s="47">
        <v>2</v>
      </c>
      <c r="I24" s="49" t="s">
        <v>63</v>
      </c>
      <c r="J24" s="47">
        <v>0</v>
      </c>
      <c r="K24" s="47"/>
      <c r="L24" s="49" t="s">
        <v>63</v>
      </c>
      <c r="M24" s="47"/>
      <c r="N24" s="47"/>
      <c r="O24" s="49" t="s">
        <v>63</v>
      </c>
      <c r="P24" s="47"/>
      <c r="Q24" s="31"/>
      <c r="R24" s="31"/>
      <c r="S24" s="31"/>
      <c r="T24" s="31"/>
      <c r="U24" s="31"/>
      <c r="V24" s="31"/>
      <c r="W24" s="31"/>
      <c r="X24" s="31"/>
      <c r="Y24" s="47"/>
      <c r="Z24" s="217">
        <f>COUNTIF(B25:Y25,"○")+COUNTIF(B25:Y25,"△")+COUNTIF(B25:Y25,"●")</f>
        <v>2</v>
      </c>
      <c r="AA24" s="217">
        <f>COUNTIF(B25:Y25,"○")</f>
        <v>1</v>
      </c>
      <c r="AB24" s="217">
        <f>COUNTIF(B25:Y25,"●")</f>
        <v>1</v>
      </c>
      <c r="AC24" s="217">
        <f>COUNTIF(B25:Y25,"△")</f>
        <v>0</v>
      </c>
      <c r="AD24" s="217">
        <f>SUM(B24,H24,K24,N24,Q24,T24,W24)</f>
        <v>2</v>
      </c>
      <c r="AE24" s="217">
        <f>SUM(D24,J24,M24,P24,S24,V24,Y24)</f>
        <v>7</v>
      </c>
      <c r="AF24" s="217">
        <f>AD24-AE24</f>
        <v>-5</v>
      </c>
      <c r="AG24" s="217">
        <f>IF(COUNT(AA24:AC25),AA24*3+AC24,)</f>
        <v>3</v>
      </c>
      <c r="AH24" s="218">
        <f>RANK(AJ24,$AJ22:$AJ28,0)</f>
        <v>2</v>
      </c>
      <c r="AJ24" s="220">
        <f>AG24*100+AF24+AD24/100</f>
        <v>295.02</v>
      </c>
    </row>
    <row r="25" spans="1:36" s="48" customFormat="1" ht="23.25" customHeight="1">
      <c r="A25" s="221"/>
      <c r="B25" s="223" t="str">
        <f>IF(B24="","",IF(B24&gt;D24,"○",IF(B24=D24,"△",IF(B24&lt;D24,"●"))))</f>
        <v>●</v>
      </c>
      <c r="C25" s="223"/>
      <c r="D25" s="223"/>
      <c r="E25" s="222"/>
      <c r="F25" s="222"/>
      <c r="G25" s="222"/>
      <c r="H25" s="223" t="str">
        <f>IF(H24="","",IF(H24&gt;J24,"○",IF(H24=J24,"△",IF(H24&lt;J24,"●"))))</f>
        <v>○</v>
      </c>
      <c r="I25" s="223"/>
      <c r="J25" s="223"/>
      <c r="K25" s="223">
        <f>IF(K24="","",IF(K24&gt;M24,"○",IF(K24=M24,"△",IF(K24&lt;M24,"●"))))</f>
      </c>
      <c r="L25" s="223"/>
      <c r="M25" s="223"/>
      <c r="N25" s="223">
        <f>IF(N24="","",IF(N24&gt;P24,"○",IF(N24=P24,"△",IF(N24&lt;P24,"●"))))</f>
      </c>
      <c r="O25" s="223"/>
      <c r="P25" s="223"/>
      <c r="Q25" s="31"/>
      <c r="R25" s="31"/>
      <c r="S25" s="31"/>
      <c r="T25" s="31"/>
      <c r="U25" s="31"/>
      <c r="V25" s="31"/>
      <c r="W25" s="31"/>
      <c r="X25" s="31"/>
      <c r="Y25"/>
      <c r="Z25" s="217"/>
      <c r="AA25" s="217"/>
      <c r="AB25" s="217"/>
      <c r="AC25" s="217"/>
      <c r="AD25" s="217"/>
      <c r="AE25" s="217"/>
      <c r="AF25" s="217"/>
      <c r="AG25" s="217"/>
      <c r="AH25" s="219"/>
      <c r="AJ25" s="220"/>
    </row>
    <row r="26" spans="1:36" s="48" customFormat="1" ht="23.25" customHeight="1">
      <c r="A26" s="221" t="str">
        <f>'1次リーグ'!I19</f>
        <v>清水クラブSS</v>
      </c>
      <c r="B26" s="49">
        <f>IF(J22="","",J22)</f>
        <v>1</v>
      </c>
      <c r="C26" s="49" t="s">
        <v>63</v>
      </c>
      <c r="D26" s="49">
        <f>IF(H22="","",H22)</f>
        <v>5</v>
      </c>
      <c r="E26" s="49">
        <f>IF(J24="","",J24)</f>
        <v>0</v>
      </c>
      <c r="F26" s="49" t="s">
        <v>63</v>
      </c>
      <c r="G26" s="49">
        <f>IF(H24="","",H24)</f>
        <v>2</v>
      </c>
      <c r="H26" s="222"/>
      <c r="I26" s="222"/>
      <c r="J26" s="222"/>
      <c r="K26" s="47"/>
      <c r="L26" s="49" t="s">
        <v>63</v>
      </c>
      <c r="M26" s="47"/>
      <c r="N26" s="47"/>
      <c r="O26" s="49" t="s">
        <v>63</v>
      </c>
      <c r="P26" s="47"/>
      <c r="Q26" s="31"/>
      <c r="R26" s="31"/>
      <c r="S26" s="31"/>
      <c r="T26" s="31"/>
      <c r="U26" s="31"/>
      <c r="V26" s="31"/>
      <c r="W26" s="31"/>
      <c r="X26" s="31"/>
      <c r="Y26" s="47"/>
      <c r="Z26" s="217">
        <f>COUNTIF(B27:Y27,"○")+COUNTIF(B27:Y27,"△")+COUNTIF(B27:Y27,"●")</f>
        <v>2</v>
      </c>
      <c r="AA26" s="217">
        <f>COUNTIF(B27:Y27,"○")</f>
        <v>0</v>
      </c>
      <c r="AB26" s="217">
        <f>COUNTIF(B27:Y27,"●")</f>
        <v>2</v>
      </c>
      <c r="AC26" s="217">
        <f>COUNTIF(B27:Y27,"△")</f>
        <v>0</v>
      </c>
      <c r="AD26" s="217">
        <f>SUM(B26,E26,K26,N26,Q26,T26,W26)</f>
        <v>1</v>
      </c>
      <c r="AE26" s="217">
        <f>SUM(D26,G26,M26,P26,S26,V26,Y26)</f>
        <v>7</v>
      </c>
      <c r="AF26" s="217">
        <f>AD26-AE26</f>
        <v>-6</v>
      </c>
      <c r="AG26" s="217">
        <f>IF(COUNT(AA26:AC27),AA26*3+AC26,)</f>
        <v>0</v>
      </c>
      <c r="AH26" s="218">
        <f>RANK(AJ26,$AJ22:$AJ28,0)</f>
        <v>3</v>
      </c>
      <c r="AJ26" s="220">
        <f>AG26*100+AF26+AD26/100</f>
        <v>-5.99</v>
      </c>
    </row>
    <row r="27" spans="1:36" s="48" customFormat="1" ht="23.25" customHeight="1">
      <c r="A27" s="221"/>
      <c r="B27" s="223" t="str">
        <f>IF(B26="","",IF(B26&gt;D26,"○",IF(B26=D26,"△",IF(B26&lt;D26,"●"))))</f>
        <v>●</v>
      </c>
      <c r="C27" s="223"/>
      <c r="D27" s="223"/>
      <c r="E27" s="223" t="str">
        <f>IF(E26="","",IF(E26&gt;G26,"○",IF(E26=G26,"△",IF(E26&lt;G26,"●"))))</f>
        <v>●</v>
      </c>
      <c r="F27" s="223"/>
      <c r="G27" s="223"/>
      <c r="H27" s="222"/>
      <c r="I27" s="222"/>
      <c r="J27" s="222"/>
      <c r="K27" s="223">
        <f>IF(K26="","",IF(K26&gt;M26,"○",IF(K26=M26,"△",IF(K26&lt;M26,"●"))))</f>
      </c>
      <c r="L27" s="223"/>
      <c r="M27" s="223"/>
      <c r="N27" s="223">
        <f>IF(N26="","",IF(N26&gt;P26,"○",IF(N26=P26,"△",IF(N26&lt;P26,"●"))))</f>
      </c>
      <c r="O27" s="223"/>
      <c r="P27" s="223"/>
      <c r="Q27" s="31"/>
      <c r="R27" s="31"/>
      <c r="S27" s="31"/>
      <c r="T27" s="31"/>
      <c r="U27" s="31"/>
      <c r="V27" s="31"/>
      <c r="W27" s="31"/>
      <c r="X27" s="31"/>
      <c r="Y27"/>
      <c r="Z27" s="217"/>
      <c r="AA27" s="217"/>
      <c r="AB27" s="217"/>
      <c r="AC27" s="217"/>
      <c r="AD27" s="217"/>
      <c r="AE27" s="217"/>
      <c r="AF27" s="217"/>
      <c r="AG27" s="217"/>
      <c r="AH27" s="219"/>
      <c r="AJ27" s="220"/>
    </row>
    <row r="28" spans="1:16" ht="23.25" customHeight="1">
      <c r="A28" s="51"/>
      <c r="B28" s="232"/>
      <c r="C28" s="232"/>
      <c r="D28" s="232"/>
      <c r="E28" s="232"/>
      <c r="F28" s="232"/>
      <c r="G28" s="232"/>
      <c r="H28" s="45"/>
      <c r="I28" s="45"/>
      <c r="J28" s="45"/>
      <c r="K28" s="45"/>
      <c r="L28" s="45"/>
      <c r="M28" s="45"/>
      <c r="N28" s="232"/>
      <c r="O28" s="232"/>
      <c r="P28" s="232"/>
    </row>
    <row r="29" spans="1:34" s="48" customFormat="1" ht="23.25" customHeight="1">
      <c r="A29" s="52" t="s">
        <v>67</v>
      </c>
      <c r="B29" s="224" t="str">
        <f>A30</f>
        <v>RISE SC</v>
      </c>
      <c r="C29" s="224"/>
      <c r="D29" s="224"/>
      <c r="E29" s="225" t="str">
        <f>A32</f>
        <v>高部JFCブロンコ</v>
      </c>
      <c r="F29" s="225"/>
      <c r="G29" s="225"/>
      <c r="H29" s="225" t="str">
        <f>A34</f>
        <v>飯田ファイターズSSS</v>
      </c>
      <c r="I29" s="225"/>
      <c r="J29" s="225"/>
      <c r="K29" s="226"/>
      <c r="L29" s="227"/>
      <c r="M29" s="228"/>
      <c r="N29" s="225"/>
      <c r="O29" s="225"/>
      <c r="P29" s="225"/>
      <c r="Q29" s="31"/>
      <c r="R29" s="31"/>
      <c r="S29" s="31"/>
      <c r="T29" s="31"/>
      <c r="U29" s="31"/>
      <c r="V29" s="31"/>
      <c r="W29" s="31"/>
      <c r="X29" s="31"/>
      <c r="Y29"/>
      <c r="Z29" s="53" t="s">
        <v>19</v>
      </c>
      <c r="AA29" s="54" t="s">
        <v>55</v>
      </c>
      <c r="AB29" s="54" t="s">
        <v>56</v>
      </c>
      <c r="AC29" s="54" t="s">
        <v>57</v>
      </c>
      <c r="AD29" s="55" t="s">
        <v>20</v>
      </c>
      <c r="AE29" s="55" t="s">
        <v>58</v>
      </c>
      <c r="AF29" s="57" t="s">
        <v>59</v>
      </c>
      <c r="AG29" s="54" t="s">
        <v>60</v>
      </c>
      <c r="AH29" s="56" t="s">
        <v>61</v>
      </c>
    </row>
    <row r="30" spans="1:36" s="48" customFormat="1" ht="23.25" customHeight="1">
      <c r="A30" s="229" t="str">
        <f>'1次リーグ'!L17</f>
        <v>RISE SC</v>
      </c>
      <c r="B30" s="222"/>
      <c r="C30" s="222"/>
      <c r="D30" s="222"/>
      <c r="E30" s="47">
        <v>8</v>
      </c>
      <c r="F30" s="49" t="s">
        <v>62</v>
      </c>
      <c r="G30" s="47">
        <v>0</v>
      </c>
      <c r="H30" s="47">
        <v>5</v>
      </c>
      <c r="I30" s="49" t="s">
        <v>62</v>
      </c>
      <c r="J30" s="47">
        <v>0</v>
      </c>
      <c r="K30" s="47"/>
      <c r="L30" s="49" t="s">
        <v>62</v>
      </c>
      <c r="M30" s="47"/>
      <c r="N30" s="47"/>
      <c r="O30" s="49" t="s">
        <v>62</v>
      </c>
      <c r="P30" s="47"/>
      <c r="Q30" s="31"/>
      <c r="R30" s="31"/>
      <c r="S30" s="31"/>
      <c r="T30" s="31"/>
      <c r="U30" s="31"/>
      <c r="V30" s="31"/>
      <c r="W30" s="31"/>
      <c r="X30" s="31"/>
      <c r="Y30" s="47"/>
      <c r="Z30" s="217">
        <f>COUNTIF(E31:Y31,"○")+COUNTIF(E31:Y31,"△")+COUNTIF(E31:Y31,"●")</f>
        <v>2</v>
      </c>
      <c r="AA30" s="217">
        <f>COUNTIF(E31:Y31,"○")</f>
        <v>2</v>
      </c>
      <c r="AB30" s="217">
        <f>COUNTIF(E31:Y31,"●")</f>
        <v>0</v>
      </c>
      <c r="AC30" s="217">
        <f>COUNTIF(E31:Y31,"△")</f>
        <v>0</v>
      </c>
      <c r="AD30" s="217">
        <f>SUM(E30,H30,K30,N30,Q30,T30,W30)</f>
        <v>13</v>
      </c>
      <c r="AE30" s="217">
        <f>SUM(G30,J30,M30,P30,S30,V30,Y30)</f>
        <v>0</v>
      </c>
      <c r="AF30" s="217">
        <f>AD30-AE30</f>
        <v>13</v>
      </c>
      <c r="AG30" s="217">
        <f>IF(COUNT(AA30:AC31),AA30*3+AC30,)</f>
        <v>6</v>
      </c>
      <c r="AH30" s="218">
        <f>RANK(AJ30,$AJ30:$AJ36,0)</f>
        <v>1</v>
      </c>
      <c r="AJ30" s="220">
        <f>AG30*100+AF30+AD30/100</f>
        <v>613.13</v>
      </c>
    </row>
    <row r="31" spans="1:36" s="48" customFormat="1" ht="23.25" customHeight="1">
      <c r="A31" s="229"/>
      <c r="B31" s="222"/>
      <c r="C31" s="222"/>
      <c r="D31" s="222"/>
      <c r="E31" s="223" t="str">
        <f>IF(E30="","",IF(E30&gt;G30,"○",IF(E30=G30,"△",IF(E30&lt;G30,"●"))))</f>
        <v>○</v>
      </c>
      <c r="F31" s="223"/>
      <c r="G31" s="223"/>
      <c r="H31" s="223" t="str">
        <f>IF(H30="","",IF(H30&gt;J30,"○",IF(H30=J30,"△",IF(H30&lt;J30,"●"))))</f>
        <v>○</v>
      </c>
      <c r="I31" s="223"/>
      <c r="J31" s="223"/>
      <c r="K31" s="223">
        <f>IF(K30="","",IF(K30&gt;M30,"○",IF(K30=M30,"△",IF(K30&lt;M30,"●"))))</f>
      </c>
      <c r="L31" s="223"/>
      <c r="M31" s="223"/>
      <c r="N31" s="223">
        <f>IF(N30="","",IF(N30&gt;P30,"○",IF(N30=P30,"△",IF(N30&lt;P30,"●"))))</f>
      </c>
      <c r="O31" s="223"/>
      <c r="P31" s="223"/>
      <c r="Q31" s="31"/>
      <c r="R31" s="31"/>
      <c r="S31" s="31"/>
      <c r="T31" s="31"/>
      <c r="U31" s="31"/>
      <c r="V31" s="31"/>
      <c r="W31" s="31"/>
      <c r="X31" s="31"/>
      <c r="Y31"/>
      <c r="Z31" s="217"/>
      <c r="AA31" s="217"/>
      <c r="AB31" s="217"/>
      <c r="AC31" s="217"/>
      <c r="AD31" s="217"/>
      <c r="AE31" s="217"/>
      <c r="AF31" s="217"/>
      <c r="AG31" s="217"/>
      <c r="AH31" s="219"/>
      <c r="AJ31" s="220"/>
    </row>
    <row r="32" spans="1:36" s="48" customFormat="1" ht="23.25" customHeight="1">
      <c r="A32" s="221" t="str">
        <f>'1次リーグ'!L18</f>
        <v>高部JFCブロンコ</v>
      </c>
      <c r="B32" s="49">
        <f>IF(G30="","",G30)</f>
        <v>0</v>
      </c>
      <c r="C32" s="49" t="s">
        <v>63</v>
      </c>
      <c r="D32" s="49">
        <f>IF(E30="","",E30)</f>
        <v>8</v>
      </c>
      <c r="E32" s="222"/>
      <c r="F32" s="222"/>
      <c r="G32" s="222"/>
      <c r="H32" s="47">
        <v>1</v>
      </c>
      <c r="I32" s="49" t="s">
        <v>63</v>
      </c>
      <c r="J32" s="47">
        <v>0</v>
      </c>
      <c r="K32" s="47"/>
      <c r="L32" s="49" t="s">
        <v>63</v>
      </c>
      <c r="M32" s="47"/>
      <c r="N32" s="47"/>
      <c r="O32" s="49" t="s">
        <v>63</v>
      </c>
      <c r="P32" s="47"/>
      <c r="Q32" s="31"/>
      <c r="R32" s="31"/>
      <c r="S32" s="31"/>
      <c r="T32" s="31"/>
      <c r="U32" s="31"/>
      <c r="V32" s="31"/>
      <c r="W32" s="31"/>
      <c r="X32" s="31"/>
      <c r="Y32" s="47"/>
      <c r="Z32" s="217">
        <f>COUNTIF(B33:Y33,"○")+COUNTIF(B33:Y33,"△")+COUNTIF(B33:Y33,"●")</f>
        <v>2</v>
      </c>
      <c r="AA32" s="217">
        <f>COUNTIF(B33:Y33,"○")</f>
        <v>1</v>
      </c>
      <c r="AB32" s="217">
        <f>COUNTIF(B33:Y33,"●")</f>
        <v>1</v>
      </c>
      <c r="AC32" s="217">
        <f>COUNTIF(B33:Y33,"△")</f>
        <v>0</v>
      </c>
      <c r="AD32" s="217">
        <f>SUM(B32,H32,K32,N32,Q32,T32,W32)</f>
        <v>1</v>
      </c>
      <c r="AE32" s="217">
        <f>SUM(D32,J32,M32,P32,S32,V32,Y32)</f>
        <v>8</v>
      </c>
      <c r="AF32" s="217">
        <f>AD32-AE32</f>
        <v>-7</v>
      </c>
      <c r="AG32" s="217">
        <f>IF(COUNT(AA32:AC33),AA32*3+AC32,)</f>
        <v>3</v>
      </c>
      <c r="AH32" s="218">
        <f>RANK(AJ32,$AJ30:$AJ36,0)</f>
        <v>2</v>
      </c>
      <c r="AJ32" s="220">
        <f>AG32*100+AF32+AD32/100</f>
        <v>293.01</v>
      </c>
    </row>
    <row r="33" spans="1:36" s="48" customFormat="1" ht="23.25" customHeight="1">
      <c r="A33" s="221"/>
      <c r="B33" s="223" t="str">
        <f>IF(B32="","",IF(B32&gt;D32,"○",IF(B32=D32,"△",IF(B32&lt;D32,"●"))))</f>
        <v>●</v>
      </c>
      <c r="C33" s="223"/>
      <c r="D33" s="223"/>
      <c r="E33" s="222"/>
      <c r="F33" s="222"/>
      <c r="G33" s="222"/>
      <c r="H33" s="223" t="str">
        <f>IF(H32="","",IF(H32&gt;J32,"○",IF(H32=J32,"△",IF(H32&lt;J32,"●"))))</f>
        <v>○</v>
      </c>
      <c r="I33" s="223"/>
      <c r="J33" s="223"/>
      <c r="K33" s="223">
        <f>IF(K32="","",IF(K32&gt;M32,"○",IF(K32=M32,"△",IF(K32&lt;M32,"●"))))</f>
      </c>
      <c r="L33" s="223"/>
      <c r="M33" s="223"/>
      <c r="N33" s="223">
        <f>IF(N32="","",IF(N32&gt;P32,"○",IF(N32=P32,"△",IF(N32&lt;P32,"●"))))</f>
      </c>
      <c r="O33" s="223"/>
      <c r="P33" s="223"/>
      <c r="Q33" s="31"/>
      <c r="R33" s="31"/>
      <c r="S33" s="31"/>
      <c r="T33" s="31"/>
      <c r="U33" s="31"/>
      <c r="V33" s="31"/>
      <c r="W33" s="31"/>
      <c r="X33" s="31"/>
      <c r="Y33"/>
      <c r="Z33" s="217"/>
      <c r="AA33" s="217"/>
      <c r="AB33" s="217"/>
      <c r="AC33" s="217"/>
      <c r="AD33" s="217"/>
      <c r="AE33" s="217"/>
      <c r="AF33" s="217"/>
      <c r="AG33" s="217"/>
      <c r="AH33" s="219"/>
      <c r="AJ33" s="220"/>
    </row>
    <row r="34" spans="1:36" s="48" customFormat="1" ht="23.25" customHeight="1">
      <c r="A34" s="221" t="str">
        <f>'1次リーグ'!L19</f>
        <v>飯田ファイターズSSS</v>
      </c>
      <c r="B34" s="49">
        <f>IF(J30="","",J30)</f>
        <v>0</v>
      </c>
      <c r="C34" s="49" t="s">
        <v>63</v>
      </c>
      <c r="D34" s="49">
        <f>IF(H30="","",H30)</f>
        <v>5</v>
      </c>
      <c r="E34" s="49">
        <f>IF(J32="","",J32)</f>
        <v>0</v>
      </c>
      <c r="F34" s="49" t="s">
        <v>63</v>
      </c>
      <c r="G34" s="49">
        <f>IF(H32="","",H32)</f>
        <v>1</v>
      </c>
      <c r="H34" s="222"/>
      <c r="I34" s="222"/>
      <c r="J34" s="222"/>
      <c r="K34" s="47"/>
      <c r="L34" s="49" t="s">
        <v>63</v>
      </c>
      <c r="M34" s="47"/>
      <c r="N34" s="47"/>
      <c r="O34" s="49" t="s">
        <v>63</v>
      </c>
      <c r="P34" s="47"/>
      <c r="Q34" s="31"/>
      <c r="R34" s="31"/>
      <c r="S34" s="31"/>
      <c r="T34" s="31"/>
      <c r="U34" s="31"/>
      <c r="V34" s="31"/>
      <c r="W34" s="31"/>
      <c r="X34" s="31"/>
      <c r="Y34" s="47"/>
      <c r="Z34" s="217">
        <f>COUNTIF(B35:Y35,"○")+COUNTIF(B35:Y35,"△")+COUNTIF(B35:Y35,"●")</f>
        <v>2</v>
      </c>
      <c r="AA34" s="217">
        <f>COUNTIF(B35:Y35,"○")</f>
        <v>0</v>
      </c>
      <c r="AB34" s="217">
        <f>COUNTIF(B35:Y35,"●")</f>
        <v>2</v>
      </c>
      <c r="AC34" s="217">
        <f>COUNTIF(B35:Y35,"△")</f>
        <v>0</v>
      </c>
      <c r="AD34" s="217">
        <f>SUM(B34,E34,K34,N34,Q34,T34,W34)</f>
        <v>0</v>
      </c>
      <c r="AE34" s="217">
        <f>SUM(D34,G34,M34,P34,S34,V34,Y34)</f>
        <v>6</v>
      </c>
      <c r="AF34" s="217">
        <f>AD34-AE34</f>
        <v>-6</v>
      </c>
      <c r="AG34" s="217">
        <f>IF(COUNT(AA34:AC35),AA34*3+AC34,)</f>
        <v>0</v>
      </c>
      <c r="AH34" s="218">
        <f>RANK(AJ34,$AJ30:$AJ36,0)</f>
        <v>3</v>
      </c>
      <c r="AJ34" s="220">
        <f>AG34*100+AF34+AD34/100</f>
        <v>-6</v>
      </c>
    </row>
    <row r="35" spans="1:36" s="48" customFormat="1" ht="23.25" customHeight="1">
      <c r="A35" s="221"/>
      <c r="B35" s="223" t="str">
        <f>IF(B34="","",IF(B34&gt;D34,"○",IF(B34=D34,"△",IF(B34&lt;D34,"●"))))</f>
        <v>●</v>
      </c>
      <c r="C35" s="223"/>
      <c r="D35" s="223"/>
      <c r="E35" s="223" t="str">
        <f>IF(E34="","",IF(E34&gt;G34,"○",IF(E34=G34,"△",IF(E34&lt;G34,"●"))))</f>
        <v>●</v>
      </c>
      <c r="F35" s="223"/>
      <c r="G35" s="223"/>
      <c r="H35" s="222"/>
      <c r="I35" s="222"/>
      <c r="J35" s="222"/>
      <c r="K35" s="223">
        <f>IF(K34="","",IF(K34&gt;M34,"○",IF(K34=M34,"△",IF(K34&lt;M34,"●"))))</f>
      </c>
      <c r="L35" s="223"/>
      <c r="M35" s="223"/>
      <c r="N35" s="223">
        <f>IF(N34="","",IF(N34&gt;P34,"○",IF(N34=P34,"△",IF(N34&lt;P34,"●"))))</f>
      </c>
      <c r="O35" s="223"/>
      <c r="P35" s="223"/>
      <c r="Q35" s="31"/>
      <c r="R35" s="31"/>
      <c r="S35" s="31"/>
      <c r="T35" s="31"/>
      <c r="U35" s="31"/>
      <c r="V35" s="31"/>
      <c r="W35" s="31"/>
      <c r="X35" s="31"/>
      <c r="Y35"/>
      <c r="Z35" s="217"/>
      <c r="AA35" s="217"/>
      <c r="AB35" s="217"/>
      <c r="AC35" s="217"/>
      <c r="AD35" s="217"/>
      <c r="AE35" s="217"/>
      <c r="AF35" s="217"/>
      <c r="AG35" s="217"/>
      <c r="AH35" s="219"/>
      <c r="AJ35" s="220"/>
    </row>
    <row r="36" ht="23.25" customHeight="1"/>
    <row r="37" ht="23.25" customHeight="1"/>
    <row r="38" spans="1:34" s="48" customFormat="1" ht="23.25" customHeight="1">
      <c r="A38" s="52" t="s">
        <v>68</v>
      </c>
      <c r="B38" s="224" t="str">
        <f>A39</f>
        <v>SALFUS oRs</v>
      </c>
      <c r="C38" s="224"/>
      <c r="D38" s="224"/>
      <c r="E38" s="225" t="str">
        <f>A41</f>
        <v>清水北SSS</v>
      </c>
      <c r="F38" s="225"/>
      <c r="G38" s="225"/>
      <c r="H38" s="225" t="str">
        <f>A43</f>
        <v>有度FC</v>
      </c>
      <c r="I38" s="225"/>
      <c r="J38" s="225"/>
      <c r="K38" s="226"/>
      <c r="L38" s="227"/>
      <c r="M38" s="228"/>
      <c r="N38" s="225"/>
      <c r="O38" s="225"/>
      <c r="P38" s="225"/>
      <c r="Q38" s="31"/>
      <c r="R38" s="31"/>
      <c r="S38" s="31"/>
      <c r="T38" s="31"/>
      <c r="U38" s="31"/>
      <c r="V38" s="31"/>
      <c r="W38" s="31"/>
      <c r="X38" s="31"/>
      <c r="Y38"/>
      <c r="Z38" s="53" t="s">
        <v>19</v>
      </c>
      <c r="AA38" s="54" t="s">
        <v>55</v>
      </c>
      <c r="AB38" s="54" t="s">
        <v>56</v>
      </c>
      <c r="AC38" s="54" t="s">
        <v>57</v>
      </c>
      <c r="AD38" s="55" t="s">
        <v>20</v>
      </c>
      <c r="AE38" s="55" t="s">
        <v>58</v>
      </c>
      <c r="AF38" s="57" t="s">
        <v>59</v>
      </c>
      <c r="AG38" s="54" t="s">
        <v>60</v>
      </c>
      <c r="AH38" s="56" t="s">
        <v>61</v>
      </c>
    </row>
    <row r="39" spans="1:36" s="48" customFormat="1" ht="23.25" customHeight="1">
      <c r="A39" s="229" t="str">
        <f>'1次リーグ'!C23</f>
        <v>SALFUS oRs</v>
      </c>
      <c r="B39" s="222"/>
      <c r="C39" s="222"/>
      <c r="D39" s="222"/>
      <c r="E39" s="47">
        <v>12</v>
      </c>
      <c r="F39" s="49" t="s">
        <v>62</v>
      </c>
      <c r="G39" s="47">
        <v>0</v>
      </c>
      <c r="H39" s="47">
        <v>5</v>
      </c>
      <c r="I39" s="49" t="s">
        <v>62</v>
      </c>
      <c r="J39" s="47">
        <v>1</v>
      </c>
      <c r="K39" s="47"/>
      <c r="L39" s="49" t="s">
        <v>62</v>
      </c>
      <c r="M39" s="47"/>
      <c r="N39" s="47"/>
      <c r="O39" s="49" t="s">
        <v>62</v>
      </c>
      <c r="P39" s="47"/>
      <c r="Q39" s="31"/>
      <c r="R39" s="31"/>
      <c r="S39" s="31"/>
      <c r="T39" s="31"/>
      <c r="U39" s="31"/>
      <c r="V39" s="31"/>
      <c r="W39" s="31"/>
      <c r="X39" s="31"/>
      <c r="Y39" s="47"/>
      <c r="Z39" s="217">
        <f>COUNTIF(E40:Y40,"○")+COUNTIF(E40:Y40,"△")+COUNTIF(E40:Y40,"●")</f>
        <v>2</v>
      </c>
      <c r="AA39" s="217">
        <f>COUNTIF(E40:Y40,"○")</f>
        <v>2</v>
      </c>
      <c r="AB39" s="217">
        <f>COUNTIF(E40:Y40,"●")</f>
        <v>0</v>
      </c>
      <c r="AC39" s="217">
        <f>COUNTIF(E40:Y40,"△")</f>
        <v>0</v>
      </c>
      <c r="AD39" s="217">
        <f>SUM(E39,H39,K39,N39,Q39,T39,W39)</f>
        <v>17</v>
      </c>
      <c r="AE39" s="217">
        <f>SUM(G39,J39,M39,P39,S39,V39,Y39)</f>
        <v>1</v>
      </c>
      <c r="AF39" s="217">
        <f>AD39-AE39</f>
        <v>16</v>
      </c>
      <c r="AG39" s="217">
        <f>IF(COUNT(AA39:AC40),AA39*3+AC39,)</f>
        <v>6</v>
      </c>
      <c r="AH39" s="218">
        <f>RANK(AJ39,$AJ39:$AJ45,0)</f>
        <v>1</v>
      </c>
      <c r="AJ39" s="220">
        <f>AG39*100+AF39+AD39/100</f>
        <v>616.17</v>
      </c>
    </row>
    <row r="40" spans="1:36" s="48" customFormat="1" ht="23.25" customHeight="1">
      <c r="A40" s="229"/>
      <c r="B40" s="222"/>
      <c r="C40" s="222"/>
      <c r="D40" s="222"/>
      <c r="E40" s="223" t="str">
        <f>IF(E39="","",IF(E39&gt;G39,"○",IF(E39=G39,"△",IF(E39&lt;G39,"●"))))</f>
        <v>○</v>
      </c>
      <c r="F40" s="223"/>
      <c r="G40" s="223"/>
      <c r="H40" s="223" t="str">
        <f>IF(H39="","",IF(H39&gt;J39,"○",IF(H39=J39,"△",IF(H39&lt;J39,"●"))))</f>
        <v>○</v>
      </c>
      <c r="I40" s="223"/>
      <c r="J40" s="223"/>
      <c r="K40" s="223">
        <f>IF(K39="","",IF(K39&gt;M39,"○",IF(K39=M39,"△",IF(K39&lt;M39,"●"))))</f>
      </c>
      <c r="L40" s="223"/>
      <c r="M40" s="223"/>
      <c r="N40" s="223">
        <f>IF(N39="","",IF(N39&gt;P39,"○",IF(N39=P39,"△",IF(N39&lt;P39,"●"))))</f>
      </c>
      <c r="O40" s="223"/>
      <c r="P40" s="223"/>
      <c r="Q40" s="31"/>
      <c r="R40" s="31"/>
      <c r="S40" s="31"/>
      <c r="T40" s="31"/>
      <c r="U40" s="31"/>
      <c r="V40" s="31"/>
      <c r="W40" s="31"/>
      <c r="X40" s="31"/>
      <c r="Y40"/>
      <c r="Z40" s="217"/>
      <c r="AA40" s="217"/>
      <c r="AB40" s="217"/>
      <c r="AC40" s="217"/>
      <c r="AD40" s="217"/>
      <c r="AE40" s="217"/>
      <c r="AF40" s="217"/>
      <c r="AG40" s="217"/>
      <c r="AH40" s="219"/>
      <c r="AJ40" s="220"/>
    </row>
    <row r="41" spans="1:36" s="48" customFormat="1" ht="23.25" customHeight="1">
      <c r="A41" s="221" t="str">
        <f>'1次リーグ'!C24</f>
        <v>清水北SSS</v>
      </c>
      <c r="B41" s="49">
        <f>IF(G39="","",G39)</f>
        <v>0</v>
      </c>
      <c r="C41" s="49" t="s">
        <v>63</v>
      </c>
      <c r="D41" s="49">
        <f>IF(E39="","",E39)</f>
        <v>12</v>
      </c>
      <c r="E41" s="222"/>
      <c r="F41" s="222"/>
      <c r="G41" s="222"/>
      <c r="H41" s="47">
        <v>0</v>
      </c>
      <c r="I41" s="49" t="s">
        <v>63</v>
      </c>
      <c r="J41" s="47">
        <v>6</v>
      </c>
      <c r="K41" s="47"/>
      <c r="L41" s="49" t="s">
        <v>63</v>
      </c>
      <c r="M41" s="47"/>
      <c r="N41" s="47"/>
      <c r="O41" s="49" t="s">
        <v>63</v>
      </c>
      <c r="P41" s="47"/>
      <c r="Q41" s="31"/>
      <c r="R41" s="31"/>
      <c r="S41" s="31"/>
      <c r="T41" s="31"/>
      <c r="U41" s="31"/>
      <c r="V41" s="31"/>
      <c r="W41" s="31"/>
      <c r="X41" s="31"/>
      <c r="Y41" s="47"/>
      <c r="Z41" s="217">
        <f>COUNTIF(B42:Y42,"○")+COUNTIF(B42:Y42,"△")+COUNTIF(B42:Y42,"●")</f>
        <v>2</v>
      </c>
      <c r="AA41" s="217">
        <f>COUNTIF(B42:Y42,"○")</f>
        <v>0</v>
      </c>
      <c r="AB41" s="217">
        <f>COUNTIF(B42:Y42,"●")</f>
        <v>2</v>
      </c>
      <c r="AC41" s="217">
        <f>COUNTIF(B42:Y42,"△")</f>
        <v>0</v>
      </c>
      <c r="AD41" s="217">
        <f>SUM(B41,H41,K41,N41,Q41,T41,W41)</f>
        <v>0</v>
      </c>
      <c r="AE41" s="217">
        <f>SUM(D41,J41,M41,P41,S41,V41,Y41)</f>
        <v>18</v>
      </c>
      <c r="AF41" s="217">
        <f>AD41-AE41</f>
        <v>-18</v>
      </c>
      <c r="AG41" s="217">
        <f>IF(COUNT(AA41:AC42),AA41*3+AC41,)</f>
        <v>0</v>
      </c>
      <c r="AH41" s="218">
        <f>RANK(AJ41,$AJ39:$AJ45,0)</f>
        <v>3</v>
      </c>
      <c r="AJ41" s="220">
        <f>AG41*100+AF41+AD41/100</f>
        <v>-18</v>
      </c>
    </row>
    <row r="42" spans="1:36" s="48" customFormat="1" ht="23.25" customHeight="1">
      <c r="A42" s="221"/>
      <c r="B42" s="223" t="str">
        <f>IF(B41="","",IF(B41&gt;D41,"○",IF(B41=D41,"△",IF(B41&lt;D41,"●"))))</f>
        <v>●</v>
      </c>
      <c r="C42" s="223"/>
      <c r="D42" s="223"/>
      <c r="E42" s="222"/>
      <c r="F42" s="222"/>
      <c r="G42" s="222"/>
      <c r="H42" s="223" t="str">
        <f>IF(H41="","",IF(H41&gt;J41,"○",IF(H41=J41,"△",IF(H41&lt;J41,"●"))))</f>
        <v>●</v>
      </c>
      <c r="I42" s="223"/>
      <c r="J42" s="223"/>
      <c r="K42" s="223">
        <f>IF(K41="","",IF(K41&gt;M41,"○",IF(K41=M41,"△",IF(K41&lt;M41,"●"))))</f>
      </c>
      <c r="L42" s="223"/>
      <c r="M42" s="223"/>
      <c r="N42" s="223">
        <f>IF(N41="","",IF(N41&gt;P41,"○",IF(N41=P41,"△",IF(N41&lt;P41,"●"))))</f>
      </c>
      <c r="O42" s="223"/>
      <c r="P42" s="223"/>
      <c r="Q42" s="31"/>
      <c r="R42" s="31"/>
      <c r="S42" s="31"/>
      <c r="T42" s="31"/>
      <c r="U42" s="31"/>
      <c r="V42" s="31"/>
      <c r="W42" s="31"/>
      <c r="X42" s="31"/>
      <c r="Y42"/>
      <c r="Z42" s="217"/>
      <c r="AA42" s="217"/>
      <c r="AB42" s="217"/>
      <c r="AC42" s="217"/>
      <c r="AD42" s="217"/>
      <c r="AE42" s="217"/>
      <c r="AF42" s="217"/>
      <c r="AG42" s="217"/>
      <c r="AH42" s="219"/>
      <c r="AJ42" s="220"/>
    </row>
    <row r="43" spans="1:36" s="48" customFormat="1" ht="23.25" customHeight="1">
      <c r="A43" s="221" t="str">
        <f>'1次リーグ'!C25</f>
        <v>有度FC</v>
      </c>
      <c r="B43" s="49">
        <f>IF(J39="","",J39)</f>
        <v>1</v>
      </c>
      <c r="C43" s="49" t="s">
        <v>63</v>
      </c>
      <c r="D43" s="49">
        <f>IF(H39="","",H39)</f>
        <v>5</v>
      </c>
      <c r="E43" s="49">
        <f>IF(J41="","",J41)</f>
        <v>6</v>
      </c>
      <c r="F43" s="49" t="s">
        <v>63</v>
      </c>
      <c r="G43" s="49">
        <f>IF(H41="","",H41)</f>
        <v>0</v>
      </c>
      <c r="H43" s="222"/>
      <c r="I43" s="222"/>
      <c r="J43" s="222"/>
      <c r="K43" s="47"/>
      <c r="L43" s="49" t="s">
        <v>63</v>
      </c>
      <c r="M43" s="47"/>
      <c r="N43" s="47"/>
      <c r="O43" s="49" t="s">
        <v>63</v>
      </c>
      <c r="P43" s="47"/>
      <c r="Q43" s="31"/>
      <c r="R43" s="31"/>
      <c r="S43" s="31"/>
      <c r="T43" s="31"/>
      <c r="U43" s="31"/>
      <c r="V43" s="31"/>
      <c r="W43" s="31"/>
      <c r="X43" s="31"/>
      <c r="Y43" s="47"/>
      <c r="Z43" s="217">
        <f>COUNTIF(B44:Y44,"○")+COUNTIF(B44:Y44,"△")+COUNTIF(B44:Y44,"●")</f>
        <v>2</v>
      </c>
      <c r="AA43" s="217">
        <f>COUNTIF(B44:Y44,"○")</f>
        <v>1</v>
      </c>
      <c r="AB43" s="217">
        <f>COUNTIF(B44:Y44,"●")</f>
        <v>1</v>
      </c>
      <c r="AC43" s="217">
        <f>COUNTIF(B44:Y44,"△")</f>
        <v>0</v>
      </c>
      <c r="AD43" s="217">
        <f>SUM(B43,E43,K43,N43,Q43,T43,W43)</f>
        <v>7</v>
      </c>
      <c r="AE43" s="217">
        <f>SUM(D43,G43,M43,P43,S43,V43,Y43)</f>
        <v>5</v>
      </c>
      <c r="AF43" s="217">
        <f>AD43-AE43</f>
        <v>2</v>
      </c>
      <c r="AG43" s="217">
        <f>IF(COUNT(AA43:AC44),AA43*3+AC43,)</f>
        <v>3</v>
      </c>
      <c r="AH43" s="218">
        <f>RANK(AJ43,$AJ39:$AJ45,0)</f>
        <v>2</v>
      </c>
      <c r="AJ43" s="220">
        <f>AG43*100+AF43+AD43/100</f>
        <v>302.07</v>
      </c>
    </row>
    <row r="44" spans="1:36" s="48" customFormat="1" ht="23.25" customHeight="1">
      <c r="A44" s="221"/>
      <c r="B44" s="223" t="str">
        <f>IF(B43="","",IF(B43&gt;D43,"○",IF(B43=D43,"△",IF(B43&lt;D43,"●"))))</f>
        <v>●</v>
      </c>
      <c r="C44" s="223"/>
      <c r="D44" s="223"/>
      <c r="E44" s="223" t="str">
        <f>IF(E43="","",IF(E43&gt;G43,"○",IF(E43=G43,"△",IF(E43&lt;G43,"●"))))</f>
        <v>○</v>
      </c>
      <c r="F44" s="223"/>
      <c r="G44" s="223"/>
      <c r="H44" s="222"/>
      <c r="I44" s="222"/>
      <c r="J44" s="222"/>
      <c r="K44" s="223">
        <f>IF(K43="","",IF(K43&gt;M43,"○",IF(K43=M43,"△",IF(K43&lt;M43,"●"))))</f>
      </c>
      <c r="L44" s="223"/>
      <c r="M44" s="223"/>
      <c r="N44" s="223">
        <f>IF(N43="","",IF(N43&gt;P43,"○",IF(N43=P43,"△",IF(N43&lt;P43,"●"))))</f>
      </c>
      <c r="O44" s="223"/>
      <c r="P44" s="223"/>
      <c r="Q44" s="31"/>
      <c r="R44" s="31"/>
      <c r="S44" s="31"/>
      <c r="T44" s="31"/>
      <c r="U44" s="31"/>
      <c r="V44" s="31"/>
      <c r="W44" s="31"/>
      <c r="X44" s="31"/>
      <c r="Y44"/>
      <c r="Z44" s="217"/>
      <c r="AA44" s="217"/>
      <c r="AB44" s="217"/>
      <c r="AC44" s="217"/>
      <c r="AD44" s="217"/>
      <c r="AE44" s="217"/>
      <c r="AF44" s="217"/>
      <c r="AG44" s="217"/>
      <c r="AH44" s="219"/>
      <c r="AJ44" s="220"/>
    </row>
    <row r="45" spans="1:16" ht="23.25" customHeight="1">
      <c r="A45" s="51"/>
      <c r="B45" s="232"/>
      <c r="C45" s="232"/>
      <c r="D45" s="232"/>
      <c r="E45" s="232"/>
      <c r="F45" s="232"/>
      <c r="G45" s="232"/>
      <c r="H45" s="45"/>
      <c r="I45" s="45"/>
      <c r="J45" s="45"/>
      <c r="K45" s="45"/>
      <c r="L45" s="45"/>
      <c r="M45" s="45"/>
      <c r="N45" s="232"/>
      <c r="O45" s="232"/>
      <c r="P45" s="232"/>
    </row>
    <row r="46" spans="1:34" s="48" customFormat="1" ht="23.25" customHeight="1">
      <c r="A46" s="52" t="s">
        <v>69</v>
      </c>
      <c r="B46" s="224" t="str">
        <f>A47</f>
        <v>江尻SSS</v>
      </c>
      <c r="C46" s="224"/>
      <c r="D46" s="224"/>
      <c r="E46" s="225" t="str">
        <f>A49</f>
        <v>興津SSS</v>
      </c>
      <c r="F46" s="225"/>
      <c r="G46" s="225"/>
      <c r="H46" s="225" t="str">
        <f>A51</f>
        <v>高部JFC</v>
      </c>
      <c r="I46" s="225"/>
      <c r="J46" s="225"/>
      <c r="K46" s="226"/>
      <c r="L46" s="227"/>
      <c r="M46" s="228"/>
      <c r="N46" s="225"/>
      <c r="O46" s="225"/>
      <c r="P46" s="225"/>
      <c r="Q46" s="31"/>
      <c r="R46" s="31"/>
      <c r="S46" s="31"/>
      <c r="T46" s="31"/>
      <c r="U46" s="31"/>
      <c r="V46" s="31"/>
      <c r="W46" s="31"/>
      <c r="X46" s="31"/>
      <c r="Y46"/>
      <c r="Z46" s="53" t="s">
        <v>19</v>
      </c>
      <c r="AA46" s="54" t="s">
        <v>55</v>
      </c>
      <c r="AB46" s="54" t="s">
        <v>56</v>
      </c>
      <c r="AC46" s="54" t="s">
        <v>57</v>
      </c>
      <c r="AD46" s="55" t="s">
        <v>20</v>
      </c>
      <c r="AE46" s="55" t="s">
        <v>58</v>
      </c>
      <c r="AF46" s="57" t="s">
        <v>59</v>
      </c>
      <c r="AG46" s="54" t="s">
        <v>60</v>
      </c>
      <c r="AH46" s="56" t="s">
        <v>61</v>
      </c>
    </row>
    <row r="47" spans="1:36" s="48" customFormat="1" ht="23.25" customHeight="1">
      <c r="A47" s="231" t="str">
        <f>'1次リーグ'!F23</f>
        <v>江尻SSS</v>
      </c>
      <c r="B47" s="222"/>
      <c r="C47" s="222"/>
      <c r="D47" s="222"/>
      <c r="E47" s="47">
        <v>2</v>
      </c>
      <c r="F47" s="49" t="s">
        <v>62</v>
      </c>
      <c r="G47" s="47">
        <v>1</v>
      </c>
      <c r="H47" s="47">
        <v>0</v>
      </c>
      <c r="I47" s="49" t="s">
        <v>62</v>
      </c>
      <c r="J47" s="47">
        <v>6</v>
      </c>
      <c r="K47" s="47"/>
      <c r="L47" s="49" t="s">
        <v>62</v>
      </c>
      <c r="M47" s="47"/>
      <c r="N47" s="47"/>
      <c r="O47" s="49" t="s">
        <v>62</v>
      </c>
      <c r="P47" s="47"/>
      <c r="Q47" s="31"/>
      <c r="R47" s="31"/>
      <c r="S47" s="31"/>
      <c r="T47" s="31"/>
      <c r="U47" s="31"/>
      <c r="V47" s="31"/>
      <c r="W47" s="31"/>
      <c r="X47" s="31"/>
      <c r="Y47" s="47"/>
      <c r="Z47" s="217">
        <f>COUNTIF(E48:Y48,"○")+COUNTIF(E48:Y48,"△")+COUNTIF(E48:Y48,"●")</f>
        <v>2</v>
      </c>
      <c r="AA47" s="217">
        <f>COUNTIF(E48:Y48,"○")</f>
        <v>1</v>
      </c>
      <c r="AB47" s="217">
        <f>COUNTIF(E48:Y48,"●")</f>
        <v>1</v>
      </c>
      <c r="AC47" s="217">
        <f>COUNTIF(E48:Y48,"△")</f>
        <v>0</v>
      </c>
      <c r="AD47" s="217">
        <f>SUM(E47,H47,K47,N47,Q47,T47,W47)</f>
        <v>2</v>
      </c>
      <c r="AE47" s="217">
        <f>SUM(G47,J47,M47,P47,S47,V47,Y47)</f>
        <v>7</v>
      </c>
      <c r="AF47" s="217">
        <f>AD47-AE47</f>
        <v>-5</v>
      </c>
      <c r="AG47" s="217">
        <f>IF(COUNT(AA47:AC48),AA47*3+AC47,)</f>
        <v>3</v>
      </c>
      <c r="AH47" s="218">
        <f>RANK(AJ47,$AJ47:$AJ53,0)</f>
        <v>2</v>
      </c>
      <c r="AJ47" s="220">
        <f>AG47*100+AF47+AD47/100</f>
        <v>295.02</v>
      </c>
    </row>
    <row r="48" spans="1:36" s="48" customFormat="1" ht="23.25" customHeight="1">
      <c r="A48" s="231"/>
      <c r="B48" s="222"/>
      <c r="C48" s="222"/>
      <c r="D48" s="222"/>
      <c r="E48" s="223" t="str">
        <f>IF(E47="","",IF(E47&gt;G47,"○",IF(E47=G47,"△",IF(E47&lt;G47,"●"))))</f>
        <v>○</v>
      </c>
      <c r="F48" s="223"/>
      <c r="G48" s="223"/>
      <c r="H48" s="223" t="str">
        <f>IF(H47="","",IF(H47&gt;J47,"○",IF(H47=J47,"△",IF(H47&lt;J47,"●"))))</f>
        <v>●</v>
      </c>
      <c r="I48" s="223"/>
      <c r="J48" s="223"/>
      <c r="K48" s="223">
        <f>IF(K47="","",IF(K47&gt;M47,"○",IF(K47=M47,"△",IF(K47&lt;M47,"●"))))</f>
      </c>
      <c r="L48" s="223"/>
      <c r="M48" s="223"/>
      <c r="N48" s="223">
        <f>IF(N47="","",IF(N47&gt;P47,"○",IF(N47=P47,"△",IF(N47&lt;P47,"●"))))</f>
      </c>
      <c r="O48" s="223"/>
      <c r="P48" s="223"/>
      <c r="Q48" s="31"/>
      <c r="R48" s="31"/>
      <c r="S48" s="31"/>
      <c r="T48" s="31"/>
      <c r="U48" s="31"/>
      <c r="V48" s="31"/>
      <c r="W48" s="31"/>
      <c r="X48" s="31"/>
      <c r="Y48"/>
      <c r="Z48" s="217"/>
      <c r="AA48" s="217"/>
      <c r="AB48" s="217"/>
      <c r="AC48" s="217"/>
      <c r="AD48" s="217"/>
      <c r="AE48" s="217"/>
      <c r="AF48" s="217"/>
      <c r="AG48" s="217"/>
      <c r="AH48" s="219"/>
      <c r="AJ48" s="220"/>
    </row>
    <row r="49" spans="1:36" s="48" customFormat="1" ht="23.25" customHeight="1">
      <c r="A49" s="221" t="str">
        <f>'1次リーグ'!F24</f>
        <v>興津SSS</v>
      </c>
      <c r="B49" s="49">
        <f>IF(G47="","",G47)</f>
        <v>1</v>
      </c>
      <c r="C49" s="49" t="s">
        <v>63</v>
      </c>
      <c r="D49" s="49">
        <f>IF(E47="","",E47)</f>
        <v>2</v>
      </c>
      <c r="E49" s="222"/>
      <c r="F49" s="222"/>
      <c r="G49" s="222"/>
      <c r="H49" s="47">
        <v>0</v>
      </c>
      <c r="I49" s="49" t="s">
        <v>63</v>
      </c>
      <c r="J49" s="47">
        <v>11</v>
      </c>
      <c r="K49" s="47"/>
      <c r="L49" s="49" t="s">
        <v>63</v>
      </c>
      <c r="M49" s="47"/>
      <c r="N49" s="47"/>
      <c r="O49" s="49" t="s">
        <v>63</v>
      </c>
      <c r="P49" s="47"/>
      <c r="Q49" s="31"/>
      <c r="R49" s="31"/>
      <c r="S49" s="31"/>
      <c r="T49" s="31"/>
      <c r="U49" s="31"/>
      <c r="V49" s="31"/>
      <c r="W49" s="31"/>
      <c r="X49" s="31"/>
      <c r="Y49" s="47"/>
      <c r="Z49" s="217">
        <f>COUNTIF(B50:Y50,"○")+COUNTIF(B50:Y50,"△")+COUNTIF(B50:Y50,"●")</f>
        <v>2</v>
      </c>
      <c r="AA49" s="217">
        <f>COUNTIF(B50:Y50,"○")</f>
        <v>0</v>
      </c>
      <c r="AB49" s="217">
        <f>COUNTIF(B50:Y50,"●")</f>
        <v>2</v>
      </c>
      <c r="AC49" s="217">
        <f>COUNTIF(B50:Y50,"△")</f>
        <v>0</v>
      </c>
      <c r="AD49" s="217">
        <f>SUM(B49,H49,K49,N49,Q49,T49,W49)</f>
        <v>1</v>
      </c>
      <c r="AE49" s="217">
        <f>SUM(D49,J49,M49,P49,S49,V49,Y49)</f>
        <v>13</v>
      </c>
      <c r="AF49" s="217">
        <f>AD49-AE49</f>
        <v>-12</v>
      </c>
      <c r="AG49" s="217">
        <f>IF(COUNT(AA49:AC50),AA49*3+AC49,)</f>
        <v>0</v>
      </c>
      <c r="AH49" s="218">
        <f>RANK(AJ49,$AJ47:$AJ53,0)</f>
        <v>3</v>
      </c>
      <c r="AJ49" s="220">
        <f>AG49*100+AF49+AD49/100</f>
        <v>-11.99</v>
      </c>
    </row>
    <row r="50" spans="1:36" s="48" customFormat="1" ht="23.25" customHeight="1">
      <c r="A50" s="221"/>
      <c r="B50" s="223" t="str">
        <f>IF(B49="","",IF(B49&gt;D49,"○",IF(B49=D49,"△",IF(B49&lt;D49,"●"))))</f>
        <v>●</v>
      </c>
      <c r="C50" s="223"/>
      <c r="D50" s="223"/>
      <c r="E50" s="222"/>
      <c r="F50" s="222"/>
      <c r="G50" s="222"/>
      <c r="H50" s="223" t="str">
        <f>IF(H49="","",IF(H49&gt;J49,"○",IF(H49=J49,"△",IF(H49&lt;J49,"●"))))</f>
        <v>●</v>
      </c>
      <c r="I50" s="223"/>
      <c r="J50" s="223"/>
      <c r="K50" s="223">
        <f>IF(K49="","",IF(K49&gt;M49,"○",IF(K49=M49,"△",IF(K49&lt;M49,"●"))))</f>
      </c>
      <c r="L50" s="223"/>
      <c r="M50" s="223"/>
      <c r="N50" s="223">
        <f>IF(N49="","",IF(N49&gt;P49,"○",IF(N49=P49,"△",IF(N49&lt;P49,"●"))))</f>
      </c>
      <c r="O50" s="223"/>
      <c r="P50" s="223"/>
      <c r="Q50" s="31"/>
      <c r="R50" s="31"/>
      <c r="S50" s="31"/>
      <c r="T50" s="31"/>
      <c r="U50" s="31"/>
      <c r="V50" s="31"/>
      <c r="W50" s="31"/>
      <c r="X50" s="31"/>
      <c r="Y50"/>
      <c r="Z50" s="217"/>
      <c r="AA50" s="217"/>
      <c r="AB50" s="217"/>
      <c r="AC50" s="217"/>
      <c r="AD50" s="217"/>
      <c r="AE50" s="217"/>
      <c r="AF50" s="217"/>
      <c r="AG50" s="217"/>
      <c r="AH50" s="219"/>
      <c r="AJ50" s="220"/>
    </row>
    <row r="51" spans="1:36" s="48" customFormat="1" ht="23.25" customHeight="1">
      <c r="A51" s="230" t="str">
        <f>'1次リーグ'!F25</f>
        <v>高部JFC</v>
      </c>
      <c r="B51" s="49">
        <f>IF(J47="","",J47)</f>
        <v>6</v>
      </c>
      <c r="C51" s="49" t="s">
        <v>63</v>
      </c>
      <c r="D51" s="49">
        <f>IF(H47="","",H47)</f>
        <v>0</v>
      </c>
      <c r="E51" s="49">
        <f>IF(J49="","",J49)</f>
        <v>11</v>
      </c>
      <c r="F51" s="49" t="s">
        <v>63</v>
      </c>
      <c r="G51" s="49">
        <f>IF(H49="","",H49)</f>
        <v>0</v>
      </c>
      <c r="H51" s="222"/>
      <c r="I51" s="222"/>
      <c r="J51" s="222"/>
      <c r="K51" s="47"/>
      <c r="L51" s="49" t="s">
        <v>63</v>
      </c>
      <c r="M51" s="47"/>
      <c r="N51" s="47"/>
      <c r="O51" s="49" t="s">
        <v>63</v>
      </c>
      <c r="P51" s="47"/>
      <c r="Q51" s="31"/>
      <c r="R51" s="31"/>
      <c r="S51" s="31"/>
      <c r="T51" s="31"/>
      <c r="U51" s="31"/>
      <c r="V51" s="31"/>
      <c r="W51" s="31"/>
      <c r="X51" s="31"/>
      <c r="Y51" s="47"/>
      <c r="Z51" s="217">
        <f>COUNTIF(B52:Y52,"○")+COUNTIF(B52:Y52,"△")+COUNTIF(B52:Y52,"●")</f>
        <v>2</v>
      </c>
      <c r="AA51" s="217">
        <f>COUNTIF(B52:Y52,"○")</f>
        <v>2</v>
      </c>
      <c r="AB51" s="217">
        <f>COUNTIF(B52:Y52,"●")</f>
        <v>0</v>
      </c>
      <c r="AC51" s="217">
        <f>COUNTIF(B52:Y52,"△")</f>
        <v>0</v>
      </c>
      <c r="AD51" s="217">
        <f>SUM(B51,E51,K51,N51,Q51,T51,W51)</f>
        <v>17</v>
      </c>
      <c r="AE51" s="217">
        <f>SUM(D51,G51,M51,P51,S51,V51,Y51)</f>
        <v>0</v>
      </c>
      <c r="AF51" s="217">
        <f>AD51-AE51</f>
        <v>17</v>
      </c>
      <c r="AG51" s="217">
        <f>IF(COUNT(AA51:AC52),AA51*3+AC51,)</f>
        <v>6</v>
      </c>
      <c r="AH51" s="218">
        <f>RANK(AJ51,$AJ47:$AJ53,0)</f>
        <v>1</v>
      </c>
      <c r="AJ51" s="220">
        <f>AG51*100+AF51+AD51/100</f>
        <v>617.17</v>
      </c>
    </row>
    <row r="52" spans="1:36" s="48" customFormat="1" ht="23.25" customHeight="1">
      <c r="A52" s="230"/>
      <c r="B52" s="223" t="str">
        <f>IF(B51="","",IF(B51&gt;D51,"○",IF(B51=D51,"△",IF(B51&lt;D51,"●"))))</f>
        <v>○</v>
      </c>
      <c r="C52" s="223"/>
      <c r="D52" s="223"/>
      <c r="E52" s="223" t="str">
        <f>IF(E51="","",IF(E51&gt;G51,"○",IF(E51=G51,"△",IF(E51&lt;G51,"●"))))</f>
        <v>○</v>
      </c>
      <c r="F52" s="223"/>
      <c r="G52" s="223"/>
      <c r="H52" s="222"/>
      <c r="I52" s="222"/>
      <c r="J52" s="222"/>
      <c r="K52" s="223">
        <f>IF(K51="","",IF(K51&gt;M51,"○",IF(K51=M51,"△",IF(K51&lt;M51,"●"))))</f>
      </c>
      <c r="L52" s="223"/>
      <c r="M52" s="223"/>
      <c r="N52" s="223">
        <f>IF(N51="","",IF(N51&gt;P51,"○",IF(N51=P51,"△",IF(N51&lt;P51,"●"))))</f>
      </c>
      <c r="O52" s="223"/>
      <c r="P52" s="223"/>
      <c r="Q52" s="31"/>
      <c r="R52" s="31"/>
      <c r="S52" s="31"/>
      <c r="T52" s="31"/>
      <c r="U52" s="31"/>
      <c r="V52" s="31"/>
      <c r="W52" s="31"/>
      <c r="X52" s="31"/>
      <c r="Y52"/>
      <c r="Z52" s="217"/>
      <c r="AA52" s="217"/>
      <c r="AB52" s="217"/>
      <c r="AC52" s="217"/>
      <c r="AD52" s="217"/>
      <c r="AE52" s="217"/>
      <c r="AF52" s="217"/>
      <c r="AG52" s="217"/>
      <c r="AH52" s="219"/>
      <c r="AJ52" s="220"/>
    </row>
    <row r="53" ht="23.25" customHeight="1"/>
    <row r="54" spans="1:34" s="48" customFormat="1" ht="23.25" customHeight="1">
      <c r="A54" s="72" t="s">
        <v>113</v>
      </c>
      <c r="B54" s="224" t="str">
        <f>A55</f>
        <v>由比SSS</v>
      </c>
      <c r="C54" s="224"/>
      <c r="D54" s="224"/>
      <c r="E54" s="225" t="str">
        <f>A57</f>
        <v>岡小SSS</v>
      </c>
      <c r="F54" s="225"/>
      <c r="G54" s="225"/>
      <c r="H54" s="225" t="str">
        <f>A59</f>
        <v>清水第八SC</v>
      </c>
      <c r="I54" s="225"/>
      <c r="J54" s="225"/>
      <c r="K54" s="226"/>
      <c r="L54" s="227"/>
      <c r="M54" s="228"/>
      <c r="N54" s="225"/>
      <c r="O54" s="225"/>
      <c r="P54" s="225"/>
      <c r="Q54" s="31"/>
      <c r="R54" s="31"/>
      <c r="S54" s="31"/>
      <c r="T54" s="31"/>
      <c r="U54" s="31"/>
      <c r="V54" s="31"/>
      <c r="W54" s="31"/>
      <c r="X54" s="31"/>
      <c r="Y54"/>
      <c r="Z54" s="53" t="s">
        <v>19</v>
      </c>
      <c r="AA54" s="54" t="s">
        <v>55</v>
      </c>
      <c r="AB54" s="54" t="s">
        <v>56</v>
      </c>
      <c r="AC54" s="54" t="s">
        <v>57</v>
      </c>
      <c r="AD54" s="55" t="s">
        <v>20</v>
      </c>
      <c r="AE54" s="55" t="s">
        <v>58</v>
      </c>
      <c r="AF54" s="57" t="s">
        <v>59</v>
      </c>
      <c r="AG54" s="54" t="s">
        <v>60</v>
      </c>
      <c r="AH54" s="56" t="s">
        <v>61</v>
      </c>
    </row>
    <row r="55" spans="1:36" s="48" customFormat="1" ht="23.25" customHeight="1">
      <c r="A55" s="229" t="s">
        <v>115</v>
      </c>
      <c r="B55" s="222"/>
      <c r="C55" s="222"/>
      <c r="D55" s="222"/>
      <c r="E55" s="47">
        <v>8</v>
      </c>
      <c r="F55" s="49" t="s">
        <v>62</v>
      </c>
      <c r="G55" s="47">
        <v>0</v>
      </c>
      <c r="H55" s="47">
        <v>3</v>
      </c>
      <c r="I55" s="49" t="s">
        <v>62</v>
      </c>
      <c r="J55" s="47">
        <v>2</v>
      </c>
      <c r="K55" s="47"/>
      <c r="L55" s="49" t="s">
        <v>62</v>
      </c>
      <c r="M55" s="47"/>
      <c r="N55" s="47"/>
      <c r="O55" s="49" t="s">
        <v>62</v>
      </c>
      <c r="P55" s="47"/>
      <c r="Q55" s="31"/>
      <c r="R55" s="31"/>
      <c r="S55" s="31"/>
      <c r="T55" s="31"/>
      <c r="U55" s="31"/>
      <c r="V55" s="31"/>
      <c r="W55" s="31"/>
      <c r="X55" s="31"/>
      <c r="Y55" s="47"/>
      <c r="Z55" s="217">
        <f>COUNTIF(E56:Y56,"○")+COUNTIF(E56:Y56,"△")+COUNTIF(E56:Y56,"●")</f>
        <v>2</v>
      </c>
      <c r="AA55" s="217">
        <f>COUNTIF(E56:Y56,"○")</f>
        <v>2</v>
      </c>
      <c r="AB55" s="217">
        <f>COUNTIF(E56:Y56,"●")</f>
        <v>0</v>
      </c>
      <c r="AC55" s="217">
        <f>COUNTIF(E56:Y56,"△")</f>
        <v>0</v>
      </c>
      <c r="AD55" s="217">
        <f>SUM(E55,H55,K55,N55,Q55,T55,W55)</f>
        <v>11</v>
      </c>
      <c r="AE55" s="217">
        <f>SUM(G55,J55,M55,P55,S55,V55,Y55)</f>
        <v>2</v>
      </c>
      <c r="AF55" s="217">
        <f>AD55-AE55</f>
        <v>9</v>
      </c>
      <c r="AG55" s="217">
        <f>IF(COUNT(AA55:AC56),AA55*3+AC55,)</f>
        <v>6</v>
      </c>
      <c r="AH55" s="218">
        <f>RANK(AJ55,$AJ55:$AJ61,0)</f>
        <v>1</v>
      </c>
      <c r="AJ55" s="220">
        <f>AG55*100+AF55+AD55/100</f>
        <v>609.11</v>
      </c>
    </row>
    <row r="56" spans="1:36" s="48" customFormat="1" ht="23.25" customHeight="1">
      <c r="A56" s="229"/>
      <c r="B56" s="222"/>
      <c r="C56" s="222"/>
      <c r="D56" s="222"/>
      <c r="E56" s="223" t="str">
        <f>IF(E55="","",IF(E55&gt;G55,"○",IF(E55=G55,"△",IF(E55&lt;G55,"●"))))</f>
        <v>○</v>
      </c>
      <c r="F56" s="223"/>
      <c r="G56" s="223"/>
      <c r="H56" s="223" t="str">
        <f>IF(H55="","",IF(H55&gt;J55,"○",IF(H55=J55,"△",IF(H55&lt;J55,"●"))))</f>
        <v>○</v>
      </c>
      <c r="I56" s="223"/>
      <c r="J56" s="223"/>
      <c r="K56" s="223">
        <f>IF(K55="","",IF(K55&gt;M55,"○",IF(K55=M55,"△",IF(K55&lt;M55,"●"))))</f>
      </c>
      <c r="L56" s="223"/>
      <c r="M56" s="223"/>
      <c r="N56" s="223">
        <f>IF(N55="","",IF(N55&gt;P55,"○",IF(N55=P55,"△",IF(N55&lt;P55,"●"))))</f>
      </c>
      <c r="O56" s="223"/>
      <c r="P56" s="223"/>
      <c r="Q56" s="31"/>
      <c r="R56" s="31"/>
      <c r="S56" s="31"/>
      <c r="T56" s="31"/>
      <c r="U56" s="31"/>
      <c r="V56" s="31"/>
      <c r="W56" s="31"/>
      <c r="X56" s="31"/>
      <c r="Y56"/>
      <c r="Z56" s="217"/>
      <c r="AA56" s="217"/>
      <c r="AB56" s="217"/>
      <c r="AC56" s="217"/>
      <c r="AD56" s="217"/>
      <c r="AE56" s="217"/>
      <c r="AF56" s="217"/>
      <c r="AG56" s="217"/>
      <c r="AH56" s="219"/>
      <c r="AJ56" s="220"/>
    </row>
    <row r="57" spans="1:36" s="48" customFormat="1" ht="23.25" customHeight="1">
      <c r="A57" s="221" t="s">
        <v>116</v>
      </c>
      <c r="B57" s="49">
        <f>IF(G55="","",G55)</f>
        <v>0</v>
      </c>
      <c r="C57" s="49" t="s">
        <v>62</v>
      </c>
      <c r="D57" s="49">
        <f>IF(E55="","",E55)</f>
        <v>8</v>
      </c>
      <c r="E57" s="222"/>
      <c r="F57" s="222"/>
      <c r="G57" s="222"/>
      <c r="H57" s="47">
        <v>1</v>
      </c>
      <c r="I57" s="49" t="s">
        <v>62</v>
      </c>
      <c r="J57" s="47">
        <v>2</v>
      </c>
      <c r="K57" s="47"/>
      <c r="L57" s="49" t="s">
        <v>62</v>
      </c>
      <c r="M57" s="47"/>
      <c r="N57" s="47"/>
      <c r="O57" s="49" t="s">
        <v>62</v>
      </c>
      <c r="P57" s="47"/>
      <c r="Q57" s="31"/>
      <c r="R57" s="31"/>
      <c r="S57" s="31"/>
      <c r="T57" s="31"/>
      <c r="U57" s="31"/>
      <c r="V57" s="31"/>
      <c r="W57" s="31"/>
      <c r="X57" s="31"/>
      <c r="Y57" s="47"/>
      <c r="Z57" s="217">
        <f>COUNTIF(B58:Y58,"○")+COUNTIF(B58:Y58,"△")+COUNTIF(B58:Y58,"●")</f>
        <v>2</v>
      </c>
      <c r="AA57" s="217">
        <f>COUNTIF(B58:Y58,"○")</f>
        <v>0</v>
      </c>
      <c r="AB57" s="217">
        <f>COUNTIF(B58:Y58,"●")</f>
        <v>2</v>
      </c>
      <c r="AC57" s="217">
        <f>COUNTIF(B58:Y58,"△")</f>
        <v>0</v>
      </c>
      <c r="AD57" s="217">
        <f>SUM(B57,H57,K57,N57,Q57,T57,W57)</f>
        <v>1</v>
      </c>
      <c r="AE57" s="217">
        <f>SUM(D57,J57,M57,P57,S57,V57,Y57)</f>
        <v>10</v>
      </c>
      <c r="AF57" s="217">
        <f>AD57-AE57</f>
        <v>-9</v>
      </c>
      <c r="AG57" s="217">
        <f>IF(COUNT(AA57:AC58),AA57*3+AC57,)</f>
        <v>0</v>
      </c>
      <c r="AH57" s="218">
        <f>RANK(AJ57,$AJ55:$AJ61,0)</f>
        <v>3</v>
      </c>
      <c r="AJ57" s="220">
        <f>AG57*100+AF57+AD57/100</f>
        <v>-8.99</v>
      </c>
    </row>
    <row r="58" spans="1:36" s="48" customFormat="1" ht="23.25" customHeight="1">
      <c r="A58" s="221"/>
      <c r="B58" s="223" t="str">
        <f>IF(B57="","",IF(B57&gt;D57,"○",IF(B57=D57,"△",IF(B57&lt;D57,"●"))))</f>
        <v>●</v>
      </c>
      <c r="C58" s="223"/>
      <c r="D58" s="223"/>
      <c r="E58" s="222"/>
      <c r="F58" s="222"/>
      <c r="G58" s="222"/>
      <c r="H58" s="223" t="str">
        <f>IF(H57="","",IF(H57&gt;J57,"○",IF(H57=J57,"△",IF(H57&lt;J57,"●"))))</f>
        <v>●</v>
      </c>
      <c r="I58" s="223"/>
      <c r="J58" s="223"/>
      <c r="K58" s="223">
        <f>IF(K57="","",IF(K57&gt;M57,"○",IF(K57=M57,"△",IF(K57&lt;M57,"●"))))</f>
      </c>
      <c r="L58" s="223"/>
      <c r="M58" s="223"/>
      <c r="N58" s="223">
        <f>IF(N57="","",IF(N57&gt;P57,"○",IF(N57=P57,"△",IF(N57&lt;P57,"●"))))</f>
      </c>
      <c r="O58" s="223"/>
      <c r="P58" s="223"/>
      <c r="Q58" s="31"/>
      <c r="R58" s="31"/>
      <c r="S58" s="31"/>
      <c r="T58" s="31"/>
      <c r="U58" s="31"/>
      <c r="V58" s="31"/>
      <c r="W58" s="31"/>
      <c r="X58" s="31"/>
      <c r="Y58"/>
      <c r="Z58" s="217"/>
      <c r="AA58" s="217"/>
      <c r="AB58" s="217"/>
      <c r="AC58" s="217"/>
      <c r="AD58" s="217"/>
      <c r="AE58" s="217"/>
      <c r="AF58" s="217"/>
      <c r="AG58" s="217"/>
      <c r="AH58" s="219"/>
      <c r="AJ58" s="220"/>
    </row>
    <row r="59" spans="1:36" s="48" customFormat="1" ht="23.25" customHeight="1">
      <c r="A59" s="221" t="s">
        <v>117</v>
      </c>
      <c r="B59" s="49">
        <f>IF(J55="","",J55)</f>
        <v>2</v>
      </c>
      <c r="C59" s="49" t="s">
        <v>62</v>
      </c>
      <c r="D59" s="49">
        <f>IF(H55="","",H55)</f>
        <v>3</v>
      </c>
      <c r="E59" s="49">
        <f>IF(J57="","",J57)</f>
        <v>2</v>
      </c>
      <c r="F59" s="49" t="s">
        <v>62</v>
      </c>
      <c r="G59" s="49">
        <f>IF(H57="","",H57)</f>
        <v>1</v>
      </c>
      <c r="H59" s="222"/>
      <c r="I59" s="222"/>
      <c r="J59" s="222"/>
      <c r="K59" s="47"/>
      <c r="L59" s="49" t="s">
        <v>62</v>
      </c>
      <c r="M59" s="47"/>
      <c r="N59" s="47"/>
      <c r="O59" s="49" t="s">
        <v>62</v>
      </c>
      <c r="P59" s="47"/>
      <c r="Q59" s="31"/>
      <c r="R59" s="31"/>
      <c r="S59" s="31"/>
      <c r="T59" s="31"/>
      <c r="U59" s="31"/>
      <c r="V59" s="31"/>
      <c r="W59" s="31"/>
      <c r="X59" s="31"/>
      <c r="Y59" s="47"/>
      <c r="Z59" s="217">
        <f>COUNTIF(B60:Y60,"○")+COUNTIF(B60:Y60,"△")+COUNTIF(B60:Y60,"●")</f>
        <v>2</v>
      </c>
      <c r="AA59" s="217">
        <f>COUNTIF(B60:Y60,"○")</f>
        <v>1</v>
      </c>
      <c r="AB59" s="217">
        <f>COUNTIF(B60:Y60,"●")</f>
        <v>1</v>
      </c>
      <c r="AC59" s="217">
        <f>COUNTIF(B60:Y60,"△")</f>
        <v>0</v>
      </c>
      <c r="AD59" s="217">
        <f>SUM(B59,E59,K59,N59,Q59,T59,W59)</f>
        <v>4</v>
      </c>
      <c r="AE59" s="217">
        <f>SUM(D59,G59,M59,P59,S59,V59,Y59)</f>
        <v>4</v>
      </c>
      <c r="AF59" s="217">
        <f>AD59-AE59</f>
        <v>0</v>
      </c>
      <c r="AG59" s="217">
        <f>IF(COUNT(AA59:AC60),AA59*3+AC59,)</f>
        <v>3</v>
      </c>
      <c r="AH59" s="218">
        <f>RANK(AJ59,$AJ55:$AJ61,0)</f>
        <v>2</v>
      </c>
      <c r="AJ59" s="220">
        <f>AG59*100+AF59+AD59/100</f>
        <v>300.04</v>
      </c>
    </row>
    <row r="60" spans="1:36" s="48" customFormat="1" ht="23.25" customHeight="1">
      <c r="A60" s="221"/>
      <c r="B60" s="223" t="str">
        <f>IF(B59="","",IF(B59&gt;D59,"○",IF(B59=D59,"△",IF(B59&lt;D59,"●"))))</f>
        <v>●</v>
      </c>
      <c r="C60" s="223"/>
      <c r="D60" s="223"/>
      <c r="E60" s="223" t="str">
        <f>IF(E59="","",IF(E59&gt;G59,"○",IF(E59=G59,"△",IF(E59&lt;G59,"●"))))</f>
        <v>○</v>
      </c>
      <c r="F60" s="223"/>
      <c r="G60" s="223"/>
      <c r="H60" s="222"/>
      <c r="I60" s="222"/>
      <c r="J60" s="222"/>
      <c r="K60" s="223">
        <f>IF(K59="","",IF(K59&gt;M59,"○",IF(K59=M59,"△",IF(K59&lt;M59,"●"))))</f>
      </c>
      <c r="L60" s="223"/>
      <c r="M60" s="223"/>
      <c r="N60" s="223">
        <f>IF(N59="","",IF(N59&gt;P59,"○",IF(N59=P59,"△",IF(N59&lt;P59,"●"))))</f>
      </c>
      <c r="O60" s="223"/>
      <c r="P60" s="223"/>
      <c r="Q60" s="31"/>
      <c r="R60" s="31"/>
      <c r="S60" s="31"/>
      <c r="T60" s="31"/>
      <c r="U60" s="31"/>
      <c r="V60" s="31"/>
      <c r="W60" s="31"/>
      <c r="X60" s="31"/>
      <c r="Y60"/>
      <c r="Z60" s="217"/>
      <c r="AA60" s="217"/>
      <c r="AB60" s="217"/>
      <c r="AC60" s="217"/>
      <c r="AD60" s="217"/>
      <c r="AE60" s="217"/>
      <c r="AF60" s="217"/>
      <c r="AG60" s="217"/>
      <c r="AH60" s="219"/>
      <c r="AJ60" s="220"/>
    </row>
    <row r="61" ht="23.25" customHeight="1"/>
    <row r="62" spans="1:34" s="48" customFormat="1" ht="23.25" customHeight="1">
      <c r="A62" s="72" t="s">
        <v>114</v>
      </c>
      <c r="B62" s="224" t="str">
        <f>A63</f>
        <v>清水ヴァーモス</v>
      </c>
      <c r="C62" s="224"/>
      <c r="D62" s="224"/>
      <c r="E62" s="225" t="str">
        <f>A65</f>
        <v>駒越小SSS</v>
      </c>
      <c r="F62" s="225"/>
      <c r="G62" s="225"/>
      <c r="H62" s="225" t="str">
        <f>A67</f>
        <v>東海大学付属小SSS</v>
      </c>
      <c r="I62" s="225"/>
      <c r="J62" s="225"/>
      <c r="K62" s="226"/>
      <c r="L62" s="227"/>
      <c r="M62" s="228"/>
      <c r="N62" s="225"/>
      <c r="O62" s="225"/>
      <c r="P62" s="225"/>
      <c r="Q62" s="31"/>
      <c r="R62" s="31"/>
      <c r="S62" s="31"/>
      <c r="T62" s="31"/>
      <c r="U62" s="31"/>
      <c r="V62" s="31"/>
      <c r="W62" s="31"/>
      <c r="X62" s="31"/>
      <c r="Y62"/>
      <c r="Z62" s="53" t="s">
        <v>19</v>
      </c>
      <c r="AA62" s="54" t="s">
        <v>55</v>
      </c>
      <c r="AB62" s="54" t="s">
        <v>56</v>
      </c>
      <c r="AC62" s="54" t="s">
        <v>57</v>
      </c>
      <c r="AD62" s="55" t="s">
        <v>20</v>
      </c>
      <c r="AE62" s="55" t="s">
        <v>58</v>
      </c>
      <c r="AF62" s="57" t="s">
        <v>59</v>
      </c>
      <c r="AG62" s="54" t="s">
        <v>60</v>
      </c>
      <c r="AH62" s="56" t="s">
        <v>61</v>
      </c>
    </row>
    <row r="63" spans="1:36" s="48" customFormat="1" ht="23.25" customHeight="1">
      <c r="A63" s="229" t="s">
        <v>118</v>
      </c>
      <c r="B63" s="222"/>
      <c r="C63" s="222"/>
      <c r="D63" s="222"/>
      <c r="E63" s="47">
        <v>2</v>
      </c>
      <c r="F63" s="49" t="s">
        <v>62</v>
      </c>
      <c r="G63" s="47">
        <v>1</v>
      </c>
      <c r="H63" s="47">
        <v>1</v>
      </c>
      <c r="I63" s="49" t="s">
        <v>62</v>
      </c>
      <c r="J63" s="47">
        <v>0</v>
      </c>
      <c r="K63" s="47"/>
      <c r="L63" s="49" t="s">
        <v>62</v>
      </c>
      <c r="M63" s="47"/>
      <c r="N63" s="47"/>
      <c r="O63" s="49" t="s">
        <v>62</v>
      </c>
      <c r="P63" s="47"/>
      <c r="Q63" s="31"/>
      <c r="R63" s="31"/>
      <c r="S63" s="31"/>
      <c r="T63" s="31"/>
      <c r="U63" s="31"/>
      <c r="V63" s="31"/>
      <c r="W63" s="31"/>
      <c r="X63" s="31"/>
      <c r="Y63" s="47"/>
      <c r="Z63" s="217">
        <f>COUNTIF(E64:Y64,"○")+COUNTIF(E64:Y64,"△")+COUNTIF(E64:Y64,"●")</f>
        <v>2</v>
      </c>
      <c r="AA63" s="217">
        <f>COUNTIF(E64:Y64,"○")</f>
        <v>2</v>
      </c>
      <c r="AB63" s="217">
        <f>COUNTIF(E64:Y64,"●")</f>
        <v>0</v>
      </c>
      <c r="AC63" s="217">
        <f>COUNTIF(E64:Y64,"△")</f>
        <v>0</v>
      </c>
      <c r="AD63" s="217">
        <f>SUM(E63,H63,K63,N63,Q63,T63,W63)</f>
        <v>3</v>
      </c>
      <c r="AE63" s="217">
        <f>SUM(G63,J63,M63,P63,S63,V63,Y63)</f>
        <v>1</v>
      </c>
      <c r="AF63" s="217">
        <f>AD63-AE63</f>
        <v>2</v>
      </c>
      <c r="AG63" s="217">
        <f>IF(COUNT(AA63:AC64),AA63*3+AC63,)</f>
        <v>6</v>
      </c>
      <c r="AH63" s="218">
        <f>RANK(AJ63,$AJ63:$AJ69,0)</f>
        <v>1</v>
      </c>
      <c r="AJ63" s="220">
        <f>AG63*100+AF63+AD63/100</f>
        <v>602.03</v>
      </c>
    </row>
    <row r="64" spans="1:36" s="48" customFormat="1" ht="23.25" customHeight="1">
      <c r="A64" s="229"/>
      <c r="B64" s="222"/>
      <c r="C64" s="222"/>
      <c r="D64" s="222"/>
      <c r="E64" s="223" t="str">
        <f>IF(E63="","",IF(E63&gt;G63,"○",IF(E63=G63,"△",IF(E63&lt;G63,"●"))))</f>
        <v>○</v>
      </c>
      <c r="F64" s="223"/>
      <c r="G64" s="223"/>
      <c r="H64" s="223" t="str">
        <f>IF(H63="","",IF(H63&gt;J63,"○",IF(H63=J63,"△",IF(H63&lt;J63,"●"))))</f>
        <v>○</v>
      </c>
      <c r="I64" s="223"/>
      <c r="J64" s="223"/>
      <c r="K64" s="223">
        <f>IF(K63="","",IF(K63&gt;M63,"○",IF(K63=M63,"△",IF(K63&lt;M63,"●"))))</f>
      </c>
      <c r="L64" s="223"/>
      <c r="M64" s="223"/>
      <c r="N64" s="223">
        <f>IF(N63="","",IF(N63&gt;P63,"○",IF(N63=P63,"△",IF(N63&lt;P63,"●"))))</f>
      </c>
      <c r="O64" s="223"/>
      <c r="P64" s="223"/>
      <c r="Q64" s="31"/>
      <c r="R64" s="31"/>
      <c r="S64" s="31"/>
      <c r="T64" s="31"/>
      <c r="U64" s="31"/>
      <c r="V64" s="31"/>
      <c r="W64" s="31"/>
      <c r="X64" s="31"/>
      <c r="Y64"/>
      <c r="Z64" s="217"/>
      <c r="AA64" s="217"/>
      <c r="AB64" s="217"/>
      <c r="AC64" s="217"/>
      <c r="AD64" s="217"/>
      <c r="AE64" s="217"/>
      <c r="AF64" s="217"/>
      <c r="AG64" s="217"/>
      <c r="AH64" s="219"/>
      <c r="AJ64" s="220"/>
    </row>
    <row r="65" spans="1:36" s="48" customFormat="1" ht="23.25" customHeight="1">
      <c r="A65" s="221" t="s">
        <v>119</v>
      </c>
      <c r="B65" s="49">
        <f>IF(G63="","",G63)</f>
        <v>1</v>
      </c>
      <c r="C65" s="49" t="s">
        <v>62</v>
      </c>
      <c r="D65" s="49">
        <f>IF(E63="","",E63)</f>
        <v>2</v>
      </c>
      <c r="E65" s="222"/>
      <c r="F65" s="222"/>
      <c r="G65" s="222"/>
      <c r="H65" s="47">
        <v>7</v>
      </c>
      <c r="I65" s="49" t="s">
        <v>62</v>
      </c>
      <c r="J65" s="47">
        <v>0</v>
      </c>
      <c r="K65" s="47"/>
      <c r="L65" s="49" t="s">
        <v>62</v>
      </c>
      <c r="M65" s="47"/>
      <c r="N65" s="47"/>
      <c r="O65" s="49" t="s">
        <v>62</v>
      </c>
      <c r="P65" s="47"/>
      <c r="Q65" s="31"/>
      <c r="R65" s="31"/>
      <c r="S65" s="31"/>
      <c r="T65" s="31"/>
      <c r="U65" s="31"/>
      <c r="V65" s="31"/>
      <c r="W65" s="31"/>
      <c r="X65" s="31"/>
      <c r="Y65" s="47"/>
      <c r="Z65" s="217">
        <f>COUNTIF(B66:Y66,"○")+COUNTIF(B66:Y66,"△")+COUNTIF(B66:Y66,"●")</f>
        <v>2</v>
      </c>
      <c r="AA65" s="217">
        <f>COUNTIF(B66:Y66,"○")</f>
        <v>1</v>
      </c>
      <c r="AB65" s="217">
        <f>COUNTIF(B66:Y66,"●")</f>
        <v>1</v>
      </c>
      <c r="AC65" s="217">
        <f>COUNTIF(B66:Y66,"△")</f>
        <v>0</v>
      </c>
      <c r="AD65" s="217">
        <f>SUM(B65,H65,K65,N65,Q65,T65,W65)</f>
        <v>8</v>
      </c>
      <c r="AE65" s="217">
        <f>SUM(D65,J65,M65,P65,S65,V65,Y65)</f>
        <v>2</v>
      </c>
      <c r="AF65" s="217">
        <f>AD65-AE65</f>
        <v>6</v>
      </c>
      <c r="AG65" s="217">
        <f>IF(COUNT(AA65:AC66),AA65*3+AC65,)</f>
        <v>3</v>
      </c>
      <c r="AH65" s="218">
        <f>RANK(AJ65,$AJ63:$AJ69,0)</f>
        <v>2</v>
      </c>
      <c r="AJ65" s="220">
        <f>AG65*100+AF65+AD65/100</f>
        <v>306.08</v>
      </c>
    </row>
    <row r="66" spans="1:36" s="48" customFormat="1" ht="23.25" customHeight="1">
      <c r="A66" s="221"/>
      <c r="B66" s="223" t="str">
        <f>IF(B65="","",IF(B65&gt;D65,"○",IF(B65=D65,"△",IF(B65&lt;D65,"●"))))</f>
        <v>●</v>
      </c>
      <c r="C66" s="223"/>
      <c r="D66" s="223"/>
      <c r="E66" s="222"/>
      <c r="F66" s="222"/>
      <c r="G66" s="222"/>
      <c r="H66" s="223" t="str">
        <f>IF(H65="","",IF(H65&gt;J65,"○",IF(H65=J65,"△",IF(H65&lt;J65,"●"))))</f>
        <v>○</v>
      </c>
      <c r="I66" s="223"/>
      <c r="J66" s="223"/>
      <c r="K66" s="223">
        <f>IF(K65="","",IF(K65&gt;M65,"○",IF(K65=M65,"△",IF(K65&lt;M65,"●"))))</f>
      </c>
      <c r="L66" s="223"/>
      <c r="M66" s="223"/>
      <c r="N66" s="223">
        <f>IF(N65="","",IF(N65&gt;P65,"○",IF(N65=P65,"△",IF(N65&lt;P65,"●"))))</f>
      </c>
      <c r="O66" s="223"/>
      <c r="P66" s="223"/>
      <c r="Q66" s="31"/>
      <c r="R66" s="31"/>
      <c r="S66" s="31"/>
      <c r="T66" s="31"/>
      <c r="U66" s="31"/>
      <c r="V66" s="31"/>
      <c r="W66" s="31"/>
      <c r="X66" s="31"/>
      <c r="Y66"/>
      <c r="Z66" s="217"/>
      <c r="AA66" s="217"/>
      <c r="AB66" s="217"/>
      <c r="AC66" s="217"/>
      <c r="AD66" s="217"/>
      <c r="AE66" s="217"/>
      <c r="AF66" s="217"/>
      <c r="AG66" s="217"/>
      <c r="AH66" s="219"/>
      <c r="AJ66" s="220"/>
    </row>
    <row r="67" spans="1:36" s="48" customFormat="1" ht="23.25" customHeight="1">
      <c r="A67" s="221" t="s">
        <v>120</v>
      </c>
      <c r="B67" s="49">
        <f>IF(J63="","",J63)</f>
        <v>0</v>
      </c>
      <c r="C67" s="49" t="s">
        <v>62</v>
      </c>
      <c r="D67" s="49">
        <f>IF(H63="","",H63)</f>
        <v>1</v>
      </c>
      <c r="E67" s="49">
        <f>IF(J65="","",J65)</f>
        <v>0</v>
      </c>
      <c r="F67" s="49" t="s">
        <v>62</v>
      </c>
      <c r="G67" s="49">
        <f>IF(H65="","",H65)</f>
        <v>7</v>
      </c>
      <c r="H67" s="222"/>
      <c r="I67" s="222"/>
      <c r="J67" s="222"/>
      <c r="K67" s="47"/>
      <c r="L67" s="49" t="s">
        <v>62</v>
      </c>
      <c r="M67" s="47"/>
      <c r="N67" s="47"/>
      <c r="O67" s="49" t="s">
        <v>62</v>
      </c>
      <c r="P67" s="47"/>
      <c r="Q67" s="31"/>
      <c r="R67" s="31"/>
      <c r="S67" s="31"/>
      <c r="T67" s="31"/>
      <c r="U67" s="31"/>
      <c r="V67" s="31"/>
      <c r="W67" s="31"/>
      <c r="X67" s="31"/>
      <c r="Y67" s="47"/>
      <c r="Z67" s="217">
        <f>COUNTIF(B68:Y68,"○")+COUNTIF(B68:Y68,"△")+COUNTIF(B68:Y68,"●")</f>
        <v>2</v>
      </c>
      <c r="AA67" s="217">
        <f>COUNTIF(B68:Y68,"○")</f>
        <v>0</v>
      </c>
      <c r="AB67" s="217">
        <f>COUNTIF(B68:Y68,"●")</f>
        <v>2</v>
      </c>
      <c r="AC67" s="217">
        <f>COUNTIF(B68:Y68,"△")</f>
        <v>0</v>
      </c>
      <c r="AD67" s="217">
        <f>SUM(B67,E67,K67,N67,Q67,T67,W67)</f>
        <v>0</v>
      </c>
      <c r="AE67" s="217">
        <f>SUM(D67,G67,M67,P67,S67,V67,Y67)</f>
        <v>8</v>
      </c>
      <c r="AF67" s="217">
        <f>AD67-AE67</f>
        <v>-8</v>
      </c>
      <c r="AG67" s="217">
        <f>IF(COUNT(AA67:AC68),AA67*3+AC67,)</f>
        <v>0</v>
      </c>
      <c r="AH67" s="218">
        <f>RANK(AJ67,$AJ63:$AJ69,0)</f>
        <v>3</v>
      </c>
      <c r="AJ67" s="220">
        <f>AG67*100+AF67+AD67/100</f>
        <v>-8</v>
      </c>
    </row>
    <row r="68" spans="1:36" s="48" customFormat="1" ht="23.25" customHeight="1">
      <c r="A68" s="221"/>
      <c r="B68" s="223" t="str">
        <f>IF(B67="","",IF(B67&gt;D67,"○",IF(B67=D67,"△",IF(B67&lt;D67,"●"))))</f>
        <v>●</v>
      </c>
      <c r="C68" s="223"/>
      <c r="D68" s="223"/>
      <c r="E68" s="223" t="str">
        <f>IF(E67="","",IF(E67&gt;G67,"○",IF(E67=G67,"△",IF(E67&lt;G67,"●"))))</f>
        <v>●</v>
      </c>
      <c r="F68" s="223"/>
      <c r="G68" s="223"/>
      <c r="H68" s="222"/>
      <c r="I68" s="222"/>
      <c r="J68" s="222"/>
      <c r="K68" s="223">
        <f>IF(K67="","",IF(K67&gt;M67,"○",IF(K67=M67,"△",IF(K67&lt;M67,"●"))))</f>
      </c>
      <c r="L68" s="223"/>
      <c r="M68" s="223"/>
      <c r="N68" s="223">
        <f>IF(N67="","",IF(N67&gt;P67,"○",IF(N67=P67,"△",IF(N67&lt;P67,"●"))))</f>
      </c>
      <c r="O68" s="223"/>
      <c r="P68" s="223"/>
      <c r="Q68" s="31"/>
      <c r="R68" s="31"/>
      <c r="S68" s="31"/>
      <c r="T68" s="31"/>
      <c r="U68" s="31"/>
      <c r="V68" s="31"/>
      <c r="W68" s="31"/>
      <c r="X68" s="31"/>
      <c r="Y68"/>
      <c r="Z68" s="217"/>
      <c r="AA68" s="217"/>
      <c r="AB68" s="217"/>
      <c r="AC68" s="217"/>
      <c r="AD68" s="217"/>
      <c r="AE68" s="217"/>
      <c r="AF68" s="217"/>
      <c r="AG68" s="217"/>
      <c r="AH68" s="219"/>
      <c r="AJ68" s="220"/>
    </row>
  </sheetData>
  <sheetProtection/>
  <mergeCells count="472">
    <mergeCell ref="N12:P12"/>
    <mergeCell ref="E21:G21"/>
    <mergeCell ref="U11:U19"/>
    <mergeCell ref="V11:V19"/>
    <mergeCell ref="B12:D12"/>
    <mergeCell ref="W11:W19"/>
    <mergeCell ref="A26:A27"/>
    <mergeCell ref="K23:M23"/>
    <mergeCell ref="K21:M21"/>
    <mergeCell ref="N21:P21"/>
    <mergeCell ref="E24:G25"/>
    <mergeCell ref="Q11:Q19"/>
    <mergeCell ref="N27:P27"/>
    <mergeCell ref="H12:J12"/>
    <mergeCell ref="K12:M12"/>
    <mergeCell ref="A22:A23"/>
    <mergeCell ref="E8:G8"/>
    <mergeCell ref="B21:D21"/>
    <mergeCell ref="X11:X19"/>
    <mergeCell ref="B19:D19"/>
    <mergeCell ref="E19:G19"/>
    <mergeCell ref="N19:P19"/>
    <mergeCell ref="R11:R19"/>
    <mergeCell ref="S11:S19"/>
    <mergeCell ref="T11:T19"/>
    <mergeCell ref="E12:G12"/>
    <mergeCell ref="A3:A4"/>
    <mergeCell ref="B3:D4"/>
    <mergeCell ref="A9:A10"/>
    <mergeCell ref="K9:M10"/>
    <mergeCell ref="A7:A8"/>
    <mergeCell ref="A5:A6"/>
    <mergeCell ref="H7:J8"/>
    <mergeCell ref="B10:D10"/>
    <mergeCell ref="E10:G10"/>
    <mergeCell ref="B8:D8"/>
    <mergeCell ref="B2:D2"/>
    <mergeCell ref="E2:G2"/>
    <mergeCell ref="E4:G4"/>
    <mergeCell ref="N4:P4"/>
    <mergeCell ref="AA3:AA4"/>
    <mergeCell ref="B6:D6"/>
    <mergeCell ref="N6:P6"/>
    <mergeCell ref="E5:G6"/>
    <mergeCell ref="N2:P2"/>
    <mergeCell ref="AA7:AA8"/>
    <mergeCell ref="AB3:AB4"/>
    <mergeCell ref="AC3:AC4"/>
    <mergeCell ref="AD3:AD4"/>
    <mergeCell ref="AE3:AE4"/>
    <mergeCell ref="H2:J2"/>
    <mergeCell ref="K2:M2"/>
    <mergeCell ref="Q2:S2"/>
    <mergeCell ref="T2:V2"/>
    <mergeCell ref="W2:Y2"/>
    <mergeCell ref="AF3:AF4"/>
    <mergeCell ref="AG3:AG4"/>
    <mergeCell ref="AH3:AH4"/>
    <mergeCell ref="AJ3:AJ4"/>
    <mergeCell ref="H4:J4"/>
    <mergeCell ref="K4:M4"/>
    <mergeCell ref="Q4:S4"/>
    <mergeCell ref="T4:V4"/>
    <mergeCell ref="W4:Y4"/>
    <mergeCell ref="Z3:Z4"/>
    <mergeCell ref="AG5:AG6"/>
    <mergeCell ref="AH5:AH6"/>
    <mergeCell ref="AJ5:AJ6"/>
    <mergeCell ref="H6:J6"/>
    <mergeCell ref="K6:M6"/>
    <mergeCell ref="Q6:S6"/>
    <mergeCell ref="T6:V6"/>
    <mergeCell ref="W6:Y6"/>
    <mergeCell ref="Z5:Z6"/>
    <mergeCell ref="AA5:AA6"/>
    <mergeCell ref="AF5:AF6"/>
    <mergeCell ref="AB5:AB6"/>
    <mergeCell ref="AC5:AC6"/>
    <mergeCell ref="AD5:AD6"/>
    <mergeCell ref="AE5:AE6"/>
    <mergeCell ref="AF7:AF8"/>
    <mergeCell ref="AH7:AH8"/>
    <mergeCell ref="AJ7:AJ8"/>
    <mergeCell ref="K8:M8"/>
    <mergeCell ref="N8:P8"/>
    <mergeCell ref="Q8:S8"/>
    <mergeCell ref="T8:V8"/>
    <mergeCell ref="W8:Y8"/>
    <mergeCell ref="Z7:Z8"/>
    <mergeCell ref="AB7:AB8"/>
    <mergeCell ref="AC7:AC8"/>
    <mergeCell ref="H10:J10"/>
    <mergeCell ref="Q10:S10"/>
    <mergeCell ref="T10:V10"/>
    <mergeCell ref="W10:Y10"/>
    <mergeCell ref="N10:P10"/>
    <mergeCell ref="AG7:AG8"/>
    <mergeCell ref="AD7:AD8"/>
    <mergeCell ref="AE7:AE8"/>
    <mergeCell ref="AF9:AF10"/>
    <mergeCell ref="AG9:AG10"/>
    <mergeCell ref="AH9:AH10"/>
    <mergeCell ref="AJ9:AJ10"/>
    <mergeCell ref="Z9:Z10"/>
    <mergeCell ref="AA9:AA10"/>
    <mergeCell ref="AB9:AB10"/>
    <mergeCell ref="AC9:AC10"/>
    <mergeCell ref="AB13:AB14"/>
    <mergeCell ref="AC13:AC14"/>
    <mergeCell ref="AD13:AD14"/>
    <mergeCell ref="AD9:AD10"/>
    <mergeCell ref="AE9:AE10"/>
    <mergeCell ref="AE13:AE14"/>
    <mergeCell ref="AF13:AF14"/>
    <mergeCell ref="AG13:AG14"/>
    <mergeCell ref="AH13:AH14"/>
    <mergeCell ref="AJ13:AJ14"/>
    <mergeCell ref="E14:G14"/>
    <mergeCell ref="H14:J14"/>
    <mergeCell ref="K14:M14"/>
    <mergeCell ref="N14:P14"/>
    <mergeCell ref="Z13:Z14"/>
    <mergeCell ref="AA13:AA14"/>
    <mergeCell ref="AF15:AF16"/>
    <mergeCell ref="AG15:AG16"/>
    <mergeCell ref="AH15:AH16"/>
    <mergeCell ref="AJ15:AJ16"/>
    <mergeCell ref="B16:D16"/>
    <mergeCell ref="H16:J16"/>
    <mergeCell ref="K16:M16"/>
    <mergeCell ref="N16:P16"/>
    <mergeCell ref="E15:G16"/>
    <mergeCell ref="Z15:Z16"/>
    <mergeCell ref="Z17:Z18"/>
    <mergeCell ref="AA17:AA18"/>
    <mergeCell ref="AB17:AB18"/>
    <mergeCell ref="AC17:AC18"/>
    <mergeCell ref="AD17:AD18"/>
    <mergeCell ref="AE15:AE16"/>
    <mergeCell ref="AA15:AA16"/>
    <mergeCell ref="AB15:AB16"/>
    <mergeCell ref="AC15:AC16"/>
    <mergeCell ref="AD15:AD16"/>
    <mergeCell ref="AE17:AE18"/>
    <mergeCell ref="AF17:AF18"/>
    <mergeCell ref="AG17:AG18"/>
    <mergeCell ref="AH17:AH18"/>
    <mergeCell ref="AJ17:AJ18"/>
    <mergeCell ref="B18:D18"/>
    <mergeCell ref="E18:G18"/>
    <mergeCell ref="K18:M18"/>
    <mergeCell ref="N18:P18"/>
    <mergeCell ref="H17:J18"/>
    <mergeCell ref="E32:G33"/>
    <mergeCell ref="H34:J35"/>
    <mergeCell ref="A13:A14"/>
    <mergeCell ref="A15:A16"/>
    <mergeCell ref="A17:A18"/>
    <mergeCell ref="B13:D14"/>
    <mergeCell ref="A24:A25"/>
    <mergeCell ref="E23:G23"/>
    <mergeCell ref="B27:D27"/>
    <mergeCell ref="H21:J21"/>
    <mergeCell ref="AC30:AC31"/>
    <mergeCell ref="AD30:AD31"/>
    <mergeCell ref="AE30:AE31"/>
    <mergeCell ref="B29:D29"/>
    <mergeCell ref="E29:G29"/>
    <mergeCell ref="H29:J29"/>
    <mergeCell ref="K29:M29"/>
    <mergeCell ref="N29:P29"/>
    <mergeCell ref="B30:D31"/>
    <mergeCell ref="AF30:AF31"/>
    <mergeCell ref="AG30:AG31"/>
    <mergeCell ref="AH30:AH31"/>
    <mergeCell ref="E31:G31"/>
    <mergeCell ref="H31:J31"/>
    <mergeCell ref="K31:M31"/>
    <mergeCell ref="N31:P31"/>
    <mergeCell ref="Z30:Z31"/>
    <mergeCell ref="AA30:AA31"/>
    <mergeCell ref="AB30:AB31"/>
    <mergeCell ref="N33:P33"/>
    <mergeCell ref="Z32:Z33"/>
    <mergeCell ref="AA32:AA33"/>
    <mergeCell ref="AB32:AB33"/>
    <mergeCell ref="AC32:AC33"/>
    <mergeCell ref="AD32:AD33"/>
    <mergeCell ref="AC34:AC35"/>
    <mergeCell ref="AD34:AD35"/>
    <mergeCell ref="AE34:AE35"/>
    <mergeCell ref="AF32:AF33"/>
    <mergeCell ref="AG32:AG33"/>
    <mergeCell ref="AE32:AE33"/>
    <mergeCell ref="AF34:AF35"/>
    <mergeCell ref="AG34:AG35"/>
    <mergeCell ref="AC24:AC25"/>
    <mergeCell ref="AD24:AD25"/>
    <mergeCell ref="AE24:AE25"/>
    <mergeCell ref="AD22:AD23"/>
    <mergeCell ref="E28:G28"/>
    <mergeCell ref="AH34:AH35"/>
    <mergeCell ref="E35:G35"/>
    <mergeCell ref="K35:M35"/>
    <mergeCell ref="N35:P35"/>
    <mergeCell ref="Z34:Z35"/>
    <mergeCell ref="B22:D23"/>
    <mergeCell ref="Z22:Z23"/>
    <mergeCell ref="AA22:AA23"/>
    <mergeCell ref="AB22:AB23"/>
    <mergeCell ref="AC22:AC23"/>
    <mergeCell ref="H23:J23"/>
    <mergeCell ref="N23:P23"/>
    <mergeCell ref="AE22:AE23"/>
    <mergeCell ref="AF22:AF23"/>
    <mergeCell ref="AF24:AF25"/>
    <mergeCell ref="AG24:AG25"/>
    <mergeCell ref="AH24:AH25"/>
    <mergeCell ref="AJ24:AJ25"/>
    <mergeCell ref="AG22:AG23"/>
    <mergeCell ref="AH22:AH23"/>
    <mergeCell ref="AJ22:AJ23"/>
    <mergeCell ref="AD26:AD27"/>
    <mergeCell ref="AE26:AE27"/>
    <mergeCell ref="B25:D25"/>
    <mergeCell ref="H25:J25"/>
    <mergeCell ref="K25:M25"/>
    <mergeCell ref="Z24:Z25"/>
    <mergeCell ref="AA24:AA25"/>
    <mergeCell ref="AB24:AB25"/>
    <mergeCell ref="H26:J27"/>
    <mergeCell ref="N25:P25"/>
    <mergeCell ref="AF26:AF27"/>
    <mergeCell ref="AG26:AG27"/>
    <mergeCell ref="AH26:AH27"/>
    <mergeCell ref="AJ26:AJ27"/>
    <mergeCell ref="E27:G27"/>
    <mergeCell ref="K27:M27"/>
    <mergeCell ref="Z26:Z27"/>
    <mergeCell ref="AA26:AA27"/>
    <mergeCell ref="AB26:AB27"/>
    <mergeCell ref="AC26:AC27"/>
    <mergeCell ref="N28:P28"/>
    <mergeCell ref="A30:A31"/>
    <mergeCell ref="AJ30:AJ31"/>
    <mergeCell ref="A32:A33"/>
    <mergeCell ref="AJ32:AJ33"/>
    <mergeCell ref="AH32:AH33"/>
    <mergeCell ref="B33:D33"/>
    <mergeCell ref="H33:J33"/>
    <mergeCell ref="K33:M33"/>
    <mergeCell ref="B28:D28"/>
    <mergeCell ref="A34:A35"/>
    <mergeCell ref="AJ34:AJ35"/>
    <mergeCell ref="B38:D38"/>
    <mergeCell ref="E38:G38"/>
    <mergeCell ref="H38:J38"/>
    <mergeCell ref="K38:M38"/>
    <mergeCell ref="N38:P38"/>
    <mergeCell ref="B35:D35"/>
    <mergeCell ref="AA34:AA35"/>
    <mergeCell ref="AB34:AB35"/>
    <mergeCell ref="A39:A40"/>
    <mergeCell ref="B39:D40"/>
    <mergeCell ref="Z39:Z40"/>
    <mergeCell ref="AA39:AA40"/>
    <mergeCell ref="AB39:AB40"/>
    <mergeCell ref="AC39:AC40"/>
    <mergeCell ref="E40:G40"/>
    <mergeCell ref="H40:J40"/>
    <mergeCell ref="K40:M40"/>
    <mergeCell ref="N40:P40"/>
    <mergeCell ref="AD39:AD40"/>
    <mergeCell ref="AE39:AE40"/>
    <mergeCell ref="AF39:AF40"/>
    <mergeCell ref="AG39:AG40"/>
    <mergeCell ref="AH39:AH40"/>
    <mergeCell ref="AJ39:AJ40"/>
    <mergeCell ref="A41:A42"/>
    <mergeCell ref="E41:G42"/>
    <mergeCell ref="Z41:Z42"/>
    <mergeCell ref="AA41:AA42"/>
    <mergeCell ref="AB41:AB42"/>
    <mergeCell ref="AC41:AC42"/>
    <mergeCell ref="B42:D42"/>
    <mergeCell ref="H42:J42"/>
    <mergeCell ref="K42:M42"/>
    <mergeCell ref="N42:P42"/>
    <mergeCell ref="AD41:AD42"/>
    <mergeCell ref="AE41:AE42"/>
    <mergeCell ref="AF41:AF42"/>
    <mergeCell ref="AG41:AG42"/>
    <mergeCell ref="AH41:AH42"/>
    <mergeCell ref="AJ41:AJ42"/>
    <mergeCell ref="A43:A44"/>
    <mergeCell ref="H43:J44"/>
    <mergeCell ref="Z43:Z44"/>
    <mergeCell ref="AA43:AA44"/>
    <mergeCell ref="AB43:AB44"/>
    <mergeCell ref="AC43:AC44"/>
    <mergeCell ref="B44:D44"/>
    <mergeCell ref="E44:G44"/>
    <mergeCell ref="K44:M44"/>
    <mergeCell ref="N44:P44"/>
    <mergeCell ref="AD43:AD44"/>
    <mergeCell ref="AE43:AE44"/>
    <mergeCell ref="AF43:AF44"/>
    <mergeCell ref="AG43:AG44"/>
    <mergeCell ref="AH43:AH44"/>
    <mergeCell ref="AJ43:AJ44"/>
    <mergeCell ref="B45:D45"/>
    <mergeCell ref="E45:G45"/>
    <mergeCell ref="N45:P45"/>
    <mergeCell ref="B46:D46"/>
    <mergeCell ref="E46:G46"/>
    <mergeCell ref="H46:J46"/>
    <mergeCell ref="K46:M46"/>
    <mergeCell ref="N46:P46"/>
    <mergeCell ref="A47:A48"/>
    <mergeCell ref="B47:D48"/>
    <mergeCell ref="Z47:Z48"/>
    <mergeCell ref="AA47:AA48"/>
    <mergeCell ref="AB47:AB48"/>
    <mergeCell ref="AC47:AC48"/>
    <mergeCell ref="E48:G48"/>
    <mergeCell ref="H48:J48"/>
    <mergeCell ref="K48:M48"/>
    <mergeCell ref="N48:P48"/>
    <mergeCell ref="AD47:AD48"/>
    <mergeCell ref="AE47:AE48"/>
    <mergeCell ref="AF47:AF48"/>
    <mergeCell ref="AG47:AG48"/>
    <mergeCell ref="AH47:AH48"/>
    <mergeCell ref="AJ47:AJ48"/>
    <mergeCell ref="A49:A50"/>
    <mergeCell ref="E49:G50"/>
    <mergeCell ref="Z49:Z50"/>
    <mergeCell ref="AA49:AA50"/>
    <mergeCell ref="AB49:AB50"/>
    <mergeCell ref="AC49:AC50"/>
    <mergeCell ref="B50:D50"/>
    <mergeCell ref="H50:J50"/>
    <mergeCell ref="K50:M50"/>
    <mergeCell ref="N50:P50"/>
    <mergeCell ref="AD49:AD50"/>
    <mergeCell ref="AE49:AE50"/>
    <mergeCell ref="AF49:AF50"/>
    <mergeCell ref="AG49:AG50"/>
    <mergeCell ref="AH49:AH50"/>
    <mergeCell ref="AJ49:AJ50"/>
    <mergeCell ref="A51:A52"/>
    <mergeCell ref="H51:J52"/>
    <mergeCell ref="Z51:Z52"/>
    <mergeCell ref="AA51:AA52"/>
    <mergeCell ref="AB51:AB52"/>
    <mergeCell ref="AC51:AC52"/>
    <mergeCell ref="B52:D52"/>
    <mergeCell ref="E52:G52"/>
    <mergeCell ref="K52:M52"/>
    <mergeCell ref="N52:P52"/>
    <mergeCell ref="AD51:AD52"/>
    <mergeCell ref="AE51:AE52"/>
    <mergeCell ref="AF51:AF52"/>
    <mergeCell ref="AG51:AG52"/>
    <mergeCell ref="AH51:AH52"/>
    <mergeCell ref="AJ51:AJ52"/>
    <mergeCell ref="AG55:AG56"/>
    <mergeCell ref="AH55:AH56"/>
    <mergeCell ref="AJ55:AJ56"/>
    <mergeCell ref="A55:A56"/>
    <mergeCell ref="Z55:Z56"/>
    <mergeCell ref="AA55:AA56"/>
    <mergeCell ref="AB55:AB56"/>
    <mergeCell ref="AC55:AC56"/>
    <mergeCell ref="E56:G56"/>
    <mergeCell ref="H56:J56"/>
    <mergeCell ref="A57:A58"/>
    <mergeCell ref="E57:G58"/>
    <mergeCell ref="Z57:Z58"/>
    <mergeCell ref="AD55:AD56"/>
    <mergeCell ref="AE55:AE56"/>
    <mergeCell ref="AF55:AF56"/>
    <mergeCell ref="K56:M56"/>
    <mergeCell ref="AD57:AD58"/>
    <mergeCell ref="AE57:AE58"/>
    <mergeCell ref="AF57:AF58"/>
    <mergeCell ref="K54:M54"/>
    <mergeCell ref="B55:D56"/>
    <mergeCell ref="N56:P56"/>
    <mergeCell ref="B54:D54"/>
    <mergeCell ref="E54:G54"/>
    <mergeCell ref="H54:J54"/>
    <mergeCell ref="N54:P54"/>
    <mergeCell ref="AG57:AG58"/>
    <mergeCell ref="AH57:AH58"/>
    <mergeCell ref="AJ57:AJ58"/>
    <mergeCell ref="B58:D58"/>
    <mergeCell ref="H58:J58"/>
    <mergeCell ref="K58:M58"/>
    <mergeCell ref="N58:P58"/>
    <mergeCell ref="AA57:AA58"/>
    <mergeCell ref="AB57:AB58"/>
    <mergeCell ref="AC57:AC58"/>
    <mergeCell ref="AH59:AH60"/>
    <mergeCell ref="AJ59:AJ60"/>
    <mergeCell ref="A59:A60"/>
    <mergeCell ref="H59:J60"/>
    <mergeCell ref="Z59:Z60"/>
    <mergeCell ref="AA59:AA60"/>
    <mergeCell ref="AB59:AB60"/>
    <mergeCell ref="AC59:AC60"/>
    <mergeCell ref="B60:D60"/>
    <mergeCell ref="E60:G60"/>
    <mergeCell ref="A63:A64"/>
    <mergeCell ref="B63:D64"/>
    <mergeCell ref="AD59:AD60"/>
    <mergeCell ref="AE59:AE60"/>
    <mergeCell ref="AF59:AF60"/>
    <mergeCell ref="AG59:AG60"/>
    <mergeCell ref="K60:M60"/>
    <mergeCell ref="N60:P60"/>
    <mergeCell ref="AB63:AB64"/>
    <mergeCell ref="AC63:AC64"/>
    <mergeCell ref="AD63:AD64"/>
    <mergeCell ref="AE63:AE64"/>
    <mergeCell ref="B62:D62"/>
    <mergeCell ref="E62:G62"/>
    <mergeCell ref="H62:J62"/>
    <mergeCell ref="K62:M62"/>
    <mergeCell ref="N62:P62"/>
    <mergeCell ref="AF63:AF64"/>
    <mergeCell ref="AG63:AG64"/>
    <mergeCell ref="AH63:AH64"/>
    <mergeCell ref="AJ63:AJ64"/>
    <mergeCell ref="E64:G64"/>
    <mergeCell ref="H64:J64"/>
    <mergeCell ref="K64:M64"/>
    <mergeCell ref="N64:P64"/>
    <mergeCell ref="Z63:Z64"/>
    <mergeCell ref="AA63:AA64"/>
    <mergeCell ref="A65:A66"/>
    <mergeCell ref="E65:G66"/>
    <mergeCell ref="Z65:Z66"/>
    <mergeCell ref="AA65:AA66"/>
    <mergeCell ref="AB65:AB66"/>
    <mergeCell ref="AC65:AC66"/>
    <mergeCell ref="B66:D66"/>
    <mergeCell ref="H66:J66"/>
    <mergeCell ref="K66:M66"/>
    <mergeCell ref="N66:P66"/>
    <mergeCell ref="AD65:AD66"/>
    <mergeCell ref="AE65:AE66"/>
    <mergeCell ref="AF65:AF66"/>
    <mergeCell ref="AG65:AG66"/>
    <mergeCell ref="AH65:AH66"/>
    <mergeCell ref="AJ65:AJ66"/>
    <mergeCell ref="A67:A68"/>
    <mergeCell ref="H67:J68"/>
    <mergeCell ref="Z67:Z68"/>
    <mergeCell ref="AA67:AA68"/>
    <mergeCell ref="AB67:AB68"/>
    <mergeCell ref="AC67:AC68"/>
    <mergeCell ref="B68:D68"/>
    <mergeCell ref="E68:G68"/>
    <mergeCell ref="K68:M68"/>
    <mergeCell ref="N68:P68"/>
    <mergeCell ref="AD67:AD68"/>
    <mergeCell ref="AE67:AE68"/>
    <mergeCell ref="AF67:AF68"/>
    <mergeCell ref="AG67:AG68"/>
    <mergeCell ref="AH67:AH68"/>
    <mergeCell ref="AJ67:AJ68"/>
  </mergeCells>
  <printOptions/>
  <pageMargins left="0.7" right="0.28" top="0.39" bottom="0.3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7">
      <selection activeCell="G18" sqref="G18"/>
    </sheetView>
  </sheetViews>
  <sheetFormatPr defaultColWidth="9.140625" defaultRowHeight="15"/>
  <cols>
    <col min="1" max="18" width="6.28125" style="2" customWidth="1"/>
    <col min="19" max="25" width="6.57421875" style="2" customWidth="1"/>
    <col min="26" max="16384" width="9.00390625" style="2" customWidth="1"/>
  </cols>
  <sheetData>
    <row r="1" spans="1:15" s="1" customFormat="1" ht="26.25" customHeight="1">
      <c r="A1" s="163" t="s">
        <v>49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s="1" customFormat="1" ht="26.25" customHeight="1">
      <c r="A2" s="163" t="s">
        <v>50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s="18" customFormat="1" ht="26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3" ht="22.5" customHeight="1">
      <c r="A4" s="164" t="s">
        <v>35</v>
      </c>
      <c r="B4" s="164"/>
      <c r="C4" s="164"/>
      <c r="D4" s="175">
        <v>40801</v>
      </c>
      <c r="E4" s="175"/>
      <c r="F4" s="235" t="s">
        <v>121</v>
      </c>
      <c r="G4" s="172" t="s">
        <v>1</v>
      </c>
      <c r="H4" s="172"/>
      <c r="I4" s="172" t="s">
        <v>45</v>
      </c>
      <c r="J4" s="172"/>
      <c r="K4" s="172"/>
      <c r="L4" s="172"/>
      <c r="M4" s="172"/>
    </row>
    <row r="5" spans="1:13" ht="22.5" customHeight="1">
      <c r="A5" s="164"/>
      <c r="B5" s="164"/>
      <c r="C5" s="164"/>
      <c r="D5" s="175"/>
      <c r="E5" s="175"/>
      <c r="F5" s="235"/>
      <c r="G5" s="172"/>
      <c r="H5" s="172"/>
      <c r="I5" s="172"/>
      <c r="J5" s="172"/>
      <c r="K5" s="172"/>
      <c r="L5" s="172"/>
      <c r="M5" s="172"/>
    </row>
    <row r="6" spans="1:8" ht="22.5" customHeight="1">
      <c r="A6" s="15"/>
      <c r="B6" s="15"/>
      <c r="C6" s="180"/>
      <c r="D6" s="180"/>
      <c r="F6" s="5"/>
      <c r="H6" s="12"/>
    </row>
    <row r="7" spans="1:7" ht="22.5" customHeight="1">
      <c r="A7" s="178" t="s">
        <v>36</v>
      </c>
      <c r="B7" s="165"/>
      <c r="C7" s="165"/>
      <c r="D7" s="179" t="s">
        <v>122</v>
      </c>
      <c r="E7" s="179"/>
      <c r="F7" s="43"/>
      <c r="G7" s="26"/>
    </row>
    <row r="8" ht="22.5" customHeight="1">
      <c r="D8" s="2" t="s">
        <v>123</v>
      </c>
    </row>
    <row r="9" spans="1:4" ht="22.5" customHeight="1">
      <c r="A9" s="178" t="s">
        <v>43</v>
      </c>
      <c r="B9" s="165"/>
      <c r="C9" s="165"/>
      <c r="D9" s="12" t="s">
        <v>124</v>
      </c>
    </row>
    <row r="10" ht="22.5" customHeight="1">
      <c r="D10" s="12" t="s">
        <v>44</v>
      </c>
    </row>
    <row r="11" ht="22.5" customHeight="1">
      <c r="D11" s="6" t="s">
        <v>42</v>
      </c>
    </row>
    <row r="12" ht="22.5" customHeight="1"/>
    <row r="13" spans="1:3" ht="22.5" customHeight="1" thickBot="1">
      <c r="A13" s="178" t="s">
        <v>41</v>
      </c>
      <c r="B13" s="165"/>
      <c r="C13" s="165"/>
    </row>
    <row r="14" spans="2:13" s="24" customFormat="1" ht="30" customHeight="1" thickBot="1">
      <c r="B14" s="256"/>
      <c r="C14" s="257"/>
      <c r="D14" s="258"/>
      <c r="E14" s="264" t="s">
        <v>2</v>
      </c>
      <c r="F14" s="254"/>
      <c r="G14" s="265"/>
      <c r="H14" s="253" t="s">
        <v>3</v>
      </c>
      <c r="I14" s="254"/>
      <c r="J14" s="255"/>
      <c r="K14" s="253" t="s">
        <v>4</v>
      </c>
      <c r="L14" s="254"/>
      <c r="M14" s="255"/>
    </row>
    <row r="15" spans="2:13" ht="30" customHeight="1">
      <c r="B15" s="244">
        <v>1</v>
      </c>
      <c r="C15" s="245"/>
      <c r="D15" s="246"/>
      <c r="E15" s="266" t="s">
        <v>127</v>
      </c>
      <c r="F15" s="267"/>
      <c r="G15" s="268"/>
      <c r="H15" s="269" t="s">
        <v>131</v>
      </c>
      <c r="I15" s="267"/>
      <c r="J15" s="270"/>
      <c r="K15" s="269" t="s">
        <v>134</v>
      </c>
      <c r="L15" s="267"/>
      <c r="M15" s="270"/>
    </row>
    <row r="16" spans="2:13" ht="30" customHeight="1">
      <c r="B16" s="247">
        <v>2</v>
      </c>
      <c r="C16" s="248"/>
      <c r="D16" s="249"/>
      <c r="E16" s="259" t="s">
        <v>129</v>
      </c>
      <c r="F16" s="260"/>
      <c r="G16" s="261"/>
      <c r="H16" s="262" t="s">
        <v>132</v>
      </c>
      <c r="I16" s="260"/>
      <c r="J16" s="263"/>
      <c r="K16" s="262" t="s">
        <v>128</v>
      </c>
      <c r="L16" s="260"/>
      <c r="M16" s="263"/>
    </row>
    <row r="17" spans="2:13" ht="30" customHeight="1" thickBot="1">
      <c r="B17" s="250">
        <v>3</v>
      </c>
      <c r="C17" s="251"/>
      <c r="D17" s="252"/>
      <c r="E17" s="239" t="s">
        <v>130</v>
      </c>
      <c r="F17" s="237"/>
      <c r="G17" s="240"/>
      <c r="H17" s="241" t="s">
        <v>133</v>
      </c>
      <c r="I17" s="242"/>
      <c r="J17" s="243"/>
      <c r="K17" s="236" t="s">
        <v>135</v>
      </c>
      <c r="L17" s="237"/>
      <c r="M17" s="238"/>
    </row>
    <row r="18" ht="22.5" customHeight="1"/>
    <row r="19" spans="1:10" ht="22.5" customHeight="1">
      <c r="A19" s="184"/>
      <c r="B19" s="184"/>
      <c r="C19" s="184"/>
      <c r="D19" s="16"/>
      <c r="E19" s="16"/>
      <c r="F19" s="16"/>
      <c r="G19" s="16"/>
      <c r="H19" s="16"/>
      <c r="I19" s="16"/>
      <c r="J19" s="16"/>
    </row>
    <row r="20" spans="1:6" ht="22.5" customHeight="1">
      <c r="A20" s="10"/>
      <c r="B20" s="11"/>
      <c r="C20" s="11"/>
      <c r="D20" s="11"/>
      <c r="E20" s="11"/>
      <c r="F20" s="11"/>
    </row>
    <row r="21" ht="22.5" customHeight="1"/>
    <row r="22" ht="22.5" customHeight="1"/>
    <row r="26" ht="17.25">
      <c r="A26" s="3"/>
    </row>
    <row r="28" ht="14.25">
      <c r="A28" s="4"/>
    </row>
    <row r="29" ht="14.25">
      <c r="A29" s="4"/>
    </row>
    <row r="30" ht="14.25">
      <c r="A30" s="4"/>
    </row>
  </sheetData>
  <sheetProtection/>
  <mergeCells count="29">
    <mergeCell ref="A19:C19"/>
    <mergeCell ref="B14:D14"/>
    <mergeCell ref="E16:G16"/>
    <mergeCell ref="H16:J16"/>
    <mergeCell ref="E14:G14"/>
    <mergeCell ref="K14:M14"/>
    <mergeCell ref="E15:G15"/>
    <mergeCell ref="H15:J15"/>
    <mergeCell ref="K15:M15"/>
    <mergeCell ref="K16:M16"/>
    <mergeCell ref="K17:M17"/>
    <mergeCell ref="E17:G17"/>
    <mergeCell ref="H17:J17"/>
    <mergeCell ref="A7:C7"/>
    <mergeCell ref="A9:C9"/>
    <mergeCell ref="A13:C13"/>
    <mergeCell ref="B15:D15"/>
    <mergeCell ref="B16:D16"/>
    <mergeCell ref="B17:D17"/>
    <mergeCell ref="H14:J14"/>
    <mergeCell ref="F4:F5"/>
    <mergeCell ref="A1:O1"/>
    <mergeCell ref="A2:O2"/>
    <mergeCell ref="A4:C5"/>
    <mergeCell ref="D7:E7"/>
    <mergeCell ref="G4:H5"/>
    <mergeCell ref="I4:M5"/>
    <mergeCell ref="D4:E5"/>
    <mergeCell ref="C6:D6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AL39"/>
  <sheetViews>
    <sheetView zoomScalePageLayoutView="0" workbookViewId="0" topLeftCell="A1">
      <selection activeCell="AK26" sqref="AK26"/>
    </sheetView>
  </sheetViews>
  <sheetFormatPr defaultColWidth="9.140625" defaultRowHeight="15"/>
  <cols>
    <col min="1" max="1" width="16.28125" style="31" customWidth="1"/>
    <col min="2" max="10" width="3.57421875" style="31" customWidth="1"/>
    <col min="11" max="16" width="3.57421875" style="31" hidden="1" customWidth="1"/>
    <col min="17" max="24" width="3.28125" style="31" hidden="1" customWidth="1"/>
    <col min="25" max="25" width="3.28125" style="0" hidden="1" customWidth="1"/>
    <col min="26" max="34" width="7.57421875" style="0" customWidth="1"/>
    <col min="36" max="36" width="9.00390625" style="0" hidden="1" customWidth="1"/>
  </cols>
  <sheetData>
    <row r="2" spans="1:38" ht="15" customHeight="1">
      <c r="A2" s="52" t="s">
        <v>64</v>
      </c>
      <c r="B2" s="224" t="str">
        <f>A3</f>
        <v>SALFUS oRs</v>
      </c>
      <c r="C2" s="224"/>
      <c r="D2" s="224"/>
      <c r="E2" s="225" t="str">
        <f>A5</f>
        <v>袖師SSS</v>
      </c>
      <c r="F2" s="225"/>
      <c r="G2" s="225"/>
      <c r="H2" s="225" t="str">
        <f>A7</f>
        <v>高部JFC</v>
      </c>
      <c r="I2" s="225"/>
      <c r="J2" s="225"/>
      <c r="K2" s="224">
        <f>A9</f>
        <v>0</v>
      </c>
      <c r="L2" s="224"/>
      <c r="M2" s="224"/>
      <c r="N2" s="225" t="str">
        <f>A11</f>
        <v>清水プエルトSC</v>
      </c>
      <c r="O2" s="225"/>
      <c r="P2" s="225"/>
      <c r="Q2" s="278"/>
      <c r="R2" s="279"/>
      <c r="S2" s="280"/>
      <c r="T2" s="226" t="e">
        <f>IF(#REF!="","",#REF!)</f>
        <v>#REF!</v>
      </c>
      <c r="U2" s="227"/>
      <c r="V2" s="228"/>
      <c r="W2" s="226" t="e">
        <f>IF(#REF!="","",#REF!)</f>
        <v>#REF!</v>
      </c>
      <c r="X2" s="227"/>
      <c r="Y2" s="228"/>
      <c r="Z2" s="53" t="s">
        <v>19</v>
      </c>
      <c r="AA2" s="54" t="s">
        <v>55</v>
      </c>
      <c r="AB2" s="54" t="s">
        <v>56</v>
      </c>
      <c r="AC2" s="54" t="s">
        <v>57</v>
      </c>
      <c r="AD2" s="55" t="s">
        <v>20</v>
      </c>
      <c r="AE2" s="55" t="s">
        <v>58</v>
      </c>
      <c r="AF2" s="57" t="s">
        <v>59</v>
      </c>
      <c r="AG2" s="54" t="s">
        <v>60</v>
      </c>
      <c r="AH2" s="56" t="s">
        <v>61</v>
      </c>
      <c r="AI2" s="48"/>
      <c r="AJ2" s="48"/>
      <c r="AK2" s="48"/>
      <c r="AL2" s="48"/>
    </row>
    <row r="3" spans="1:38" ht="19.5" customHeight="1">
      <c r="A3" s="231" t="str">
        <f>'2次リーグ'!E15</f>
        <v>SALFUS oRs</v>
      </c>
      <c r="B3" s="222"/>
      <c r="C3" s="222"/>
      <c r="D3" s="222"/>
      <c r="E3" s="47"/>
      <c r="F3" s="49" t="s">
        <v>62</v>
      </c>
      <c r="G3" s="47"/>
      <c r="H3" s="47"/>
      <c r="I3" s="49" t="s">
        <v>62</v>
      </c>
      <c r="J3" s="47"/>
      <c r="K3" s="47"/>
      <c r="L3" s="49" t="s">
        <v>62</v>
      </c>
      <c r="M3" s="47"/>
      <c r="N3" s="47"/>
      <c r="O3" s="49" t="s">
        <v>62</v>
      </c>
      <c r="P3" s="47"/>
      <c r="Q3" s="47"/>
      <c r="R3" s="49" t="s">
        <v>62</v>
      </c>
      <c r="S3" s="47"/>
      <c r="T3" s="47"/>
      <c r="U3" s="49" t="s">
        <v>62</v>
      </c>
      <c r="V3" s="47"/>
      <c r="W3" s="47"/>
      <c r="X3" s="49" t="s">
        <v>62</v>
      </c>
      <c r="Y3" s="47"/>
      <c r="Z3" s="217">
        <f>COUNTIF(E4:Y4,"○")+COUNTIF(E4:Y4,"△")+COUNTIF(E4:Y4,"●")</f>
        <v>0</v>
      </c>
      <c r="AA3" s="217">
        <f>COUNTIF(E4:Y4,"○")</f>
        <v>0</v>
      </c>
      <c r="AB3" s="217">
        <f>COUNTIF(E4:Y4,"●")</f>
        <v>0</v>
      </c>
      <c r="AC3" s="217">
        <f>COUNTIF(E4:Y4,"△")</f>
        <v>0</v>
      </c>
      <c r="AD3" s="217">
        <f>SUM(E3,H3,K3,N3,Q3,T3,W3)</f>
        <v>0</v>
      </c>
      <c r="AE3" s="217">
        <f>SUM(G3,J3,M3,P3,S3,V3,Y3)</f>
        <v>0</v>
      </c>
      <c r="AF3" s="217">
        <f>AD3-AE3</f>
        <v>0</v>
      </c>
      <c r="AG3" s="217">
        <f>IF(COUNT(AA3:AC4),AA3*3+AC3,)</f>
        <v>0</v>
      </c>
      <c r="AH3" s="218">
        <f>RANK(AJ3,$AJ3:$AJ13,0)</f>
        <v>1</v>
      </c>
      <c r="AI3" s="48"/>
      <c r="AJ3" s="220">
        <f>AG3*100+AF3+AD3/100</f>
        <v>0</v>
      </c>
      <c r="AK3" s="48"/>
      <c r="AL3" s="48"/>
    </row>
    <row r="4" spans="1:38" ht="19.5" customHeight="1">
      <c r="A4" s="231"/>
      <c r="B4" s="222"/>
      <c r="C4" s="222"/>
      <c r="D4" s="222"/>
      <c r="E4" s="223">
        <f>IF(E3="","",IF(E3&gt;G3,"○",IF(E3=G3,"△",IF(E3&lt;G3,"●"))))</f>
      </c>
      <c r="F4" s="223"/>
      <c r="G4" s="223"/>
      <c r="H4" s="223">
        <f>IF(H3="","",IF(H3&gt;J3,"○",IF(H3=J3,"△",IF(H3&lt;J3,"●"))))</f>
      </c>
      <c r="I4" s="223"/>
      <c r="J4" s="223"/>
      <c r="K4" s="223">
        <f>IF(K3="","",IF(K3&gt;M3,"○",IF(K3=M3,"△",IF(K3&lt;M3,"●"))))</f>
      </c>
      <c r="L4" s="223"/>
      <c r="M4" s="223"/>
      <c r="N4" s="223">
        <f>IF(N3="","",IF(N3&gt;P3,"○",IF(N3=P3,"△",IF(N3&lt;P3,"●"))))</f>
      </c>
      <c r="O4" s="223"/>
      <c r="P4" s="223"/>
      <c r="Q4" s="273">
        <f>IF(Q3="","",IF(Q3&gt;S3,"○",IF(Q3=S3,"△",IF(Q3&lt;S3,"●"))))</f>
      </c>
      <c r="R4" s="274"/>
      <c r="S4" s="275"/>
      <c r="T4" s="273">
        <f>IF(T3="","",IF(T3&gt;V3,"○",IF(T3=V3,"△",IF(T3&lt;V3,"●"))))</f>
      </c>
      <c r="U4" s="274"/>
      <c r="V4" s="275"/>
      <c r="W4" s="273">
        <f>IF(W3="","",IF(W3&gt;Y3,"○",IF(W3=Y3,"△",IF(W3&lt;Y3,"●"))))</f>
      </c>
      <c r="X4" s="274"/>
      <c r="Y4" s="275"/>
      <c r="Z4" s="217"/>
      <c r="AA4" s="217"/>
      <c r="AB4" s="217"/>
      <c r="AC4" s="217"/>
      <c r="AD4" s="217"/>
      <c r="AE4" s="217"/>
      <c r="AF4" s="217"/>
      <c r="AG4" s="217"/>
      <c r="AH4" s="219"/>
      <c r="AI4" s="48"/>
      <c r="AJ4" s="220"/>
      <c r="AK4" s="48"/>
      <c r="AL4" s="48"/>
    </row>
    <row r="5" spans="1:38" ht="19.5" customHeight="1">
      <c r="A5" s="221" t="str">
        <f>'2次リーグ'!E16</f>
        <v>袖師SSS</v>
      </c>
      <c r="B5" s="49">
        <f>IF(G3="","",G3)</f>
      </c>
      <c r="C5" s="49" t="s">
        <v>63</v>
      </c>
      <c r="D5" s="49">
        <f>IF(E3="","",E3)</f>
      </c>
      <c r="E5" s="222"/>
      <c r="F5" s="222"/>
      <c r="G5" s="222"/>
      <c r="H5" s="47"/>
      <c r="I5" s="49" t="s">
        <v>63</v>
      </c>
      <c r="J5" s="47"/>
      <c r="K5" s="47"/>
      <c r="L5" s="49" t="s">
        <v>63</v>
      </c>
      <c r="M5" s="47"/>
      <c r="N5" s="47"/>
      <c r="O5" s="49" t="s">
        <v>63</v>
      </c>
      <c r="P5" s="47"/>
      <c r="Q5" s="47"/>
      <c r="R5" s="49" t="s">
        <v>63</v>
      </c>
      <c r="S5" s="47"/>
      <c r="T5" s="47"/>
      <c r="U5" s="49" t="s">
        <v>63</v>
      </c>
      <c r="V5" s="47"/>
      <c r="W5" s="47"/>
      <c r="X5" s="49" t="s">
        <v>63</v>
      </c>
      <c r="Y5" s="47"/>
      <c r="Z5" s="217">
        <f>COUNTIF(B6:Y6,"○")+COUNTIF(B6:Y6,"△")+COUNTIF(B6:Y6,"●")</f>
        <v>0</v>
      </c>
      <c r="AA5" s="217">
        <f>COUNTIF(B6:Y6,"○")</f>
        <v>0</v>
      </c>
      <c r="AB5" s="217">
        <f>COUNTIF(B6:Y6,"●")</f>
        <v>0</v>
      </c>
      <c r="AC5" s="217">
        <f>COUNTIF(B6:Y6,"△")</f>
        <v>0</v>
      </c>
      <c r="AD5" s="217">
        <f>SUM(B5,H5,K5,N5,Q5,T5,W5)</f>
        <v>0</v>
      </c>
      <c r="AE5" s="217">
        <f>SUM(D5,J5,M5,P5,S5,V5,Y5)</f>
        <v>0</v>
      </c>
      <c r="AF5" s="217">
        <f>AD5-AE5</f>
        <v>0</v>
      </c>
      <c r="AG5" s="217">
        <f>IF(COUNT(AA5:AC6),AA5*3+AC5,)</f>
        <v>0</v>
      </c>
      <c r="AH5" s="218">
        <f>RANK(AJ5,$AJ3:$AJ13,0)</f>
        <v>1</v>
      </c>
      <c r="AI5" s="48"/>
      <c r="AJ5" s="220">
        <f>AG5*100+AF5+AD5/100</f>
        <v>0</v>
      </c>
      <c r="AK5" s="48"/>
      <c r="AL5" s="48"/>
    </row>
    <row r="6" spans="1:38" ht="19.5" customHeight="1">
      <c r="A6" s="221"/>
      <c r="B6" s="223">
        <f>IF(B5="","",IF(B5&gt;D5,"○",IF(B5=D5,"△",IF(B5&lt;D5,"●"))))</f>
      </c>
      <c r="C6" s="223"/>
      <c r="D6" s="223"/>
      <c r="E6" s="222"/>
      <c r="F6" s="222"/>
      <c r="G6" s="222"/>
      <c r="H6" s="223">
        <f>IF(H5="","",IF(H5&gt;J5,"○",IF(H5=J5,"△",IF(H5&lt;J5,"●"))))</f>
      </c>
      <c r="I6" s="223"/>
      <c r="J6" s="223"/>
      <c r="K6" s="223">
        <f>IF(K5="","",IF(K5&gt;M5,"○",IF(K5=M5,"△",IF(K5&lt;M5,"●"))))</f>
      </c>
      <c r="L6" s="223"/>
      <c r="M6" s="223"/>
      <c r="N6" s="223">
        <f>IF(N5="","",IF(N5&gt;P5,"○",IF(N5=P5,"△",IF(N5&lt;P5,"●"))))</f>
      </c>
      <c r="O6" s="223"/>
      <c r="P6" s="223"/>
      <c r="Q6" s="273">
        <f>IF(Q5="","",IF(Q5&gt;S5,"○",IF(Q5=S5,"△",IF(Q5&lt;S5,"●"))))</f>
      </c>
      <c r="R6" s="274"/>
      <c r="S6" s="275"/>
      <c r="T6" s="273">
        <f>IF(T5="","",IF(T5&gt;V5,"○",IF(T5=V5,"△",IF(T5&lt;V5,"●"))))</f>
      </c>
      <c r="U6" s="274"/>
      <c r="V6" s="275"/>
      <c r="W6" s="273">
        <f>IF(W5="","",IF(W5&gt;Y5,"○",IF(W5=Y5,"△",IF(W5&lt;Y5,"●"))))</f>
      </c>
      <c r="X6" s="274"/>
      <c r="Y6" s="275"/>
      <c r="Z6" s="217"/>
      <c r="AA6" s="217"/>
      <c r="AB6" s="217"/>
      <c r="AC6" s="217"/>
      <c r="AD6" s="217"/>
      <c r="AE6" s="217"/>
      <c r="AF6" s="217"/>
      <c r="AG6" s="217"/>
      <c r="AH6" s="219"/>
      <c r="AI6" s="48"/>
      <c r="AJ6" s="220"/>
      <c r="AK6" s="48"/>
      <c r="AL6" s="48"/>
    </row>
    <row r="7" spans="1:38" ht="19.5" customHeight="1">
      <c r="A7" s="221" t="str">
        <f>'2次リーグ'!E17</f>
        <v>高部JFC</v>
      </c>
      <c r="B7" s="49">
        <f>IF(J3="","",J3)</f>
      </c>
      <c r="C7" s="49" t="s">
        <v>63</v>
      </c>
      <c r="D7" s="49">
        <f>IF(H3="","",H3)</f>
      </c>
      <c r="E7" s="49">
        <f>IF(J5="","",J5)</f>
      </c>
      <c r="F7" s="49" t="s">
        <v>63</v>
      </c>
      <c r="G7" s="49">
        <f>IF(H5="","",H5)</f>
      </c>
      <c r="H7" s="222"/>
      <c r="I7" s="222"/>
      <c r="J7" s="222"/>
      <c r="K7" s="47"/>
      <c r="L7" s="49" t="s">
        <v>63</v>
      </c>
      <c r="M7" s="47"/>
      <c r="N7" s="47"/>
      <c r="O7" s="49" t="s">
        <v>63</v>
      </c>
      <c r="P7" s="47"/>
      <c r="Q7" s="47"/>
      <c r="R7" s="49" t="s">
        <v>63</v>
      </c>
      <c r="S7" s="47"/>
      <c r="T7" s="47"/>
      <c r="U7" s="49" t="s">
        <v>63</v>
      </c>
      <c r="V7" s="47"/>
      <c r="W7" s="47"/>
      <c r="X7" s="49" t="s">
        <v>63</v>
      </c>
      <c r="Y7" s="47"/>
      <c r="Z7" s="217">
        <f>COUNTIF(B8:Y8,"○")+COUNTIF(B8:Y8,"△")+COUNTIF(B8:Y8,"●")</f>
        <v>0</v>
      </c>
      <c r="AA7" s="217">
        <f>COUNTIF(B8:Y8,"○")</f>
        <v>0</v>
      </c>
      <c r="AB7" s="217">
        <f>COUNTIF(B8:Y8,"●")</f>
        <v>0</v>
      </c>
      <c r="AC7" s="217">
        <f>COUNTIF(B8:Y8,"△")</f>
        <v>0</v>
      </c>
      <c r="AD7" s="217">
        <f>SUM(B7,E7,K7,N7,Q7,T7,W7)</f>
        <v>0</v>
      </c>
      <c r="AE7" s="217">
        <f>SUM(D7,G7,M7,P7,S7,V7,Y7)</f>
        <v>0</v>
      </c>
      <c r="AF7" s="217">
        <f>AD7-AE7</f>
        <v>0</v>
      </c>
      <c r="AG7" s="217">
        <f>IF(COUNT(AA7:AC8),AA7*3+AC7,)</f>
        <v>0</v>
      </c>
      <c r="AH7" s="218">
        <f>RANK(AJ7,$AJ3:$AJ13,0)</f>
        <v>1</v>
      </c>
      <c r="AI7" s="48"/>
      <c r="AJ7" s="220">
        <f>AG7*100+AF7+AD7/100</f>
        <v>0</v>
      </c>
      <c r="AK7" s="48"/>
      <c r="AL7" s="48"/>
    </row>
    <row r="8" spans="1:38" ht="19.5" customHeight="1">
      <c r="A8" s="221"/>
      <c r="B8" s="223">
        <f>IF(B7="","",IF(B7&gt;D7,"○",IF(B7=D7,"△",IF(B7&lt;D7,"●"))))</f>
      </c>
      <c r="C8" s="223"/>
      <c r="D8" s="223"/>
      <c r="E8" s="223">
        <f>IF(E7="","",IF(E7&gt;G7,"○",IF(E7=G7,"△",IF(E7&lt;G7,"●"))))</f>
      </c>
      <c r="F8" s="223"/>
      <c r="G8" s="223"/>
      <c r="H8" s="222"/>
      <c r="I8" s="222"/>
      <c r="J8" s="222"/>
      <c r="K8" s="223">
        <f>IF(K7="","",IF(K7&gt;M7,"○",IF(K7=M7,"△",IF(K7&lt;M7,"●"))))</f>
      </c>
      <c r="L8" s="223"/>
      <c r="M8" s="223"/>
      <c r="N8" s="223">
        <f>IF(N7="","",IF(N7&gt;P7,"○",IF(N7=P7,"△",IF(N7&lt;P7,"●"))))</f>
      </c>
      <c r="O8" s="223"/>
      <c r="P8" s="223"/>
      <c r="Q8" s="273">
        <f>IF(Q7="","",IF(Q7&gt;S7,"○",IF(Q7=S7,"△",IF(Q7&lt;S7,"●"))))</f>
      </c>
      <c r="R8" s="274"/>
      <c r="S8" s="275"/>
      <c r="T8" s="273">
        <f>IF(T7="","",IF(T7&gt;V7,"○",IF(T7=V7,"△",IF(T7&lt;V7,"●"))))</f>
      </c>
      <c r="U8" s="274"/>
      <c r="V8" s="275"/>
      <c r="W8" s="273">
        <f>IF(W7="","",IF(W7&gt;Y7,"○",IF(W7=Y7,"△",IF(W7&lt;Y7,"●"))))</f>
      </c>
      <c r="X8" s="274"/>
      <c r="Y8" s="275"/>
      <c r="Z8" s="217"/>
      <c r="AA8" s="217"/>
      <c r="AB8" s="217"/>
      <c r="AC8" s="217"/>
      <c r="AD8" s="217"/>
      <c r="AE8" s="217"/>
      <c r="AF8" s="217"/>
      <c r="AG8" s="217"/>
      <c r="AH8" s="219"/>
      <c r="AI8" s="48"/>
      <c r="AJ8" s="220"/>
      <c r="AK8" s="48"/>
      <c r="AL8" s="48"/>
    </row>
    <row r="9" spans="1:38" ht="15" customHeight="1" hidden="1">
      <c r="A9" s="281"/>
      <c r="B9" s="49">
        <f>IF(M3="","",M3)</f>
      </c>
      <c r="C9" s="49" t="s">
        <v>63</v>
      </c>
      <c r="D9" s="49">
        <f>IF(K3="","",K3)</f>
      </c>
      <c r="E9" s="49">
        <f>IF(M5="","",M5)</f>
      </c>
      <c r="F9" s="49" t="s">
        <v>63</v>
      </c>
      <c r="G9" s="49">
        <f>IF(K5="","",K5)</f>
      </c>
      <c r="H9" s="49">
        <f>IF(M7="","",M7)</f>
      </c>
      <c r="I9" s="49" t="s">
        <v>63</v>
      </c>
      <c r="J9" s="49">
        <f>IF(K7="","",K7)</f>
      </c>
      <c r="K9" s="283"/>
      <c r="L9" s="284"/>
      <c r="M9" s="285"/>
      <c r="N9" s="47"/>
      <c r="O9" s="49" t="s">
        <v>63</v>
      </c>
      <c r="P9" s="47"/>
      <c r="Q9" s="47"/>
      <c r="R9" s="49" t="s">
        <v>63</v>
      </c>
      <c r="S9" s="47"/>
      <c r="T9" s="47"/>
      <c r="U9" s="49" t="s">
        <v>63</v>
      </c>
      <c r="V9" s="47"/>
      <c r="W9" s="47"/>
      <c r="X9" s="49" t="s">
        <v>63</v>
      </c>
      <c r="Y9" s="47"/>
      <c r="Z9" s="276">
        <f>COUNTIF(B10:Y10,"○")+COUNTIF(B10:Y10,"△")+COUNTIF(B10:Y10,"●")</f>
        <v>0</v>
      </c>
      <c r="AA9" s="276">
        <f>COUNTIF(B10:Y10,"○")</f>
        <v>0</v>
      </c>
      <c r="AB9" s="276">
        <f>COUNTIF(B10:Y10,"●")</f>
        <v>0</v>
      </c>
      <c r="AC9" s="276">
        <f>COUNTIF(B10:Y10,"△")</f>
        <v>0</v>
      </c>
      <c r="AD9" s="276">
        <f>SUM(B9,E9,H9,N9,Q9,T9,W9)</f>
        <v>0</v>
      </c>
      <c r="AE9" s="276">
        <f>SUM(D9,G9,J9,P9,S9,V9,Y9)</f>
        <v>0</v>
      </c>
      <c r="AF9" s="276">
        <f>AD9-AE9</f>
        <v>0</v>
      </c>
      <c r="AG9" s="276">
        <f>IF(COUNT(AA9:AC10),AA9*3+AC9,)</f>
        <v>0</v>
      </c>
      <c r="AH9" s="218">
        <f>RANK(AJ9,$AJ3:$AJ13,0)</f>
        <v>1</v>
      </c>
      <c r="AI9" s="48"/>
      <c r="AJ9" s="220"/>
      <c r="AK9" s="48"/>
      <c r="AL9" s="48"/>
    </row>
    <row r="10" spans="1:38" ht="15" customHeight="1" hidden="1">
      <c r="A10" s="282"/>
      <c r="B10" s="273">
        <f>IF(B9="","",IF(B9&gt;D9,"○",IF(B9=D9,"△",IF(B9&lt;D9,"●"))))</f>
      </c>
      <c r="C10" s="274"/>
      <c r="D10" s="275"/>
      <c r="E10" s="273">
        <f>IF(E9="","",IF(E9&gt;G9,"○",IF(E9=G9,"△",IF(E9&lt;G9,"●"))))</f>
      </c>
      <c r="F10" s="274"/>
      <c r="G10" s="275"/>
      <c r="H10" s="273">
        <f>IF(H9="","",IF(H9&gt;J9,"○",IF(H9=J9,"△",IF(H9&lt;J9,"●"))))</f>
      </c>
      <c r="I10" s="274"/>
      <c r="J10" s="275"/>
      <c r="K10" s="286"/>
      <c r="L10" s="287"/>
      <c r="M10" s="288"/>
      <c r="N10" s="273">
        <f>IF(N9="","",IF(N9&gt;P9,"○",IF(N9=P9,"△",IF(N9&lt;P9,"●"))))</f>
      </c>
      <c r="O10" s="274"/>
      <c r="P10" s="275"/>
      <c r="Q10" s="273">
        <f>IF(Q9="","",IF(Q9&gt;S9,"○",IF(Q9=S9,"△",IF(Q9&lt;S9,"●"))))</f>
      </c>
      <c r="R10" s="274"/>
      <c r="S10" s="275"/>
      <c r="T10" s="273">
        <f>IF(T9="","",IF(T9&gt;V9,"○",IF(T9=V9,"△",IF(T9&lt;V9,"●"))))</f>
      </c>
      <c r="U10" s="274"/>
      <c r="V10" s="275"/>
      <c r="W10" s="273">
        <f>IF(W9="","",IF(W9&gt;Y9,"○",IF(W9=Y9,"△",IF(W9&lt;Y9,"●"))))</f>
      </c>
      <c r="X10" s="274"/>
      <c r="Y10" s="275"/>
      <c r="Z10" s="277"/>
      <c r="AA10" s="277"/>
      <c r="AB10" s="277"/>
      <c r="AC10" s="277"/>
      <c r="AD10" s="277"/>
      <c r="AE10" s="277"/>
      <c r="AF10" s="277"/>
      <c r="AG10" s="277"/>
      <c r="AH10" s="219"/>
      <c r="AI10" s="48"/>
      <c r="AJ10" s="220"/>
      <c r="AK10" s="48"/>
      <c r="AL10" s="48"/>
    </row>
    <row r="11" spans="1:38" ht="13.5" hidden="1">
      <c r="A11" s="221" t="str">
        <f>'1次リーグ'!C20</f>
        <v>清水プエルトSC</v>
      </c>
      <c r="B11" s="49">
        <f>IF(P3="","",P3)</f>
      </c>
      <c r="C11" s="49" t="s">
        <v>63</v>
      </c>
      <c r="D11" s="49">
        <f>IF(N3="","",N3)</f>
      </c>
      <c r="E11" s="49">
        <f>IF(P5="","",P5)</f>
      </c>
      <c r="F11" s="49" t="s">
        <v>63</v>
      </c>
      <c r="G11" s="49">
        <f>IF(N5="","",N5)</f>
      </c>
      <c r="H11" s="49">
        <f>IF(P7="","",P7)</f>
      </c>
      <c r="I11" s="49" t="s">
        <v>63</v>
      </c>
      <c r="J11" s="49">
        <f>IF(N7="","",N7)</f>
      </c>
      <c r="K11" s="49">
        <f>IF(P9="","",P9)</f>
      </c>
      <c r="L11" s="49" t="s">
        <v>63</v>
      </c>
      <c r="M11" s="49">
        <f>IF(N9="","",N9)</f>
      </c>
      <c r="N11" s="222"/>
      <c r="O11" s="222"/>
      <c r="P11" s="222"/>
      <c r="Q11" s="47"/>
      <c r="R11" s="49" t="s">
        <v>63</v>
      </c>
      <c r="S11" s="47"/>
      <c r="T11" s="47"/>
      <c r="U11" s="49" t="s">
        <v>63</v>
      </c>
      <c r="V11" s="47"/>
      <c r="W11" s="47"/>
      <c r="X11" s="49" t="s">
        <v>63</v>
      </c>
      <c r="Y11" s="47"/>
      <c r="Z11" s="217">
        <f>COUNTIF(B12:Y12,"○")+COUNTIF(B12:Y12,"△")+COUNTIF(B12:Y12,"●")</f>
        <v>0</v>
      </c>
      <c r="AA11" s="217">
        <f>COUNTIF(B12:Y12,"○")</f>
        <v>0</v>
      </c>
      <c r="AB11" s="217">
        <f>COUNTIF(B12:Y12,"●")</f>
        <v>0</v>
      </c>
      <c r="AC11" s="217">
        <f>COUNTIF(B12:Y12,"△")</f>
        <v>0</v>
      </c>
      <c r="AD11" s="217">
        <f>SUM(B11,E11,H11,K11,Q11,T11,W11)</f>
        <v>0</v>
      </c>
      <c r="AE11" s="217">
        <f>SUM(D11,G11,J11,M11,S11,V11,Y11)</f>
        <v>0</v>
      </c>
      <c r="AF11" s="217">
        <f>AD11-AE11</f>
        <v>0</v>
      </c>
      <c r="AG11" s="217">
        <f>IF(COUNT(AA11:AC12),AA11*3+AC11,)</f>
        <v>0</v>
      </c>
      <c r="AH11" s="218">
        <f>RANK(AJ11,$AJ3:$AJ13,0)</f>
        <v>1</v>
      </c>
      <c r="AI11" s="48"/>
      <c r="AJ11" s="220">
        <f>AG11*100+AF11+AD11/100</f>
        <v>0</v>
      </c>
      <c r="AK11" s="48"/>
      <c r="AL11" s="48"/>
    </row>
    <row r="12" spans="1:38" ht="15" customHeight="1" hidden="1">
      <c r="A12" s="221"/>
      <c r="B12" s="223">
        <f>IF(B11="","",IF(B11&gt;D11,"○",IF(B11=D11,"△",IF(B11&lt;D11,"●"))))</f>
      </c>
      <c r="C12" s="223"/>
      <c r="D12" s="223"/>
      <c r="E12" s="223">
        <f>IF(E11="","",IF(E11&gt;G11,"○",IF(E11=G11,"△",IF(E11&lt;G11,"●"))))</f>
      </c>
      <c r="F12" s="223"/>
      <c r="G12" s="223"/>
      <c r="H12" s="223">
        <f>IF(H11="","",IF(H11&gt;J11,"○",IF(H11=J11,"△",IF(H11&lt;J11,"●"))))</f>
      </c>
      <c r="I12" s="223"/>
      <c r="J12" s="223"/>
      <c r="K12" s="223">
        <f>IF(K11="","",IF(K11&gt;M11,"○",IF(K11=M11,"△",IF(K11&lt;M11,"●"))))</f>
      </c>
      <c r="L12" s="223"/>
      <c r="M12" s="223"/>
      <c r="N12" s="222"/>
      <c r="O12" s="222"/>
      <c r="P12" s="222"/>
      <c r="Q12" s="273">
        <f>IF(Q11="","",IF(Q11&gt;S11,"○",IF(Q11=S11,"△",IF(Q11&lt;S11,"●"))))</f>
      </c>
      <c r="R12" s="274"/>
      <c r="S12" s="275"/>
      <c r="T12" s="273">
        <f>IF(T11="","",IF(T11&gt;V11,"○",IF(T11=V11,"△",IF(T11&lt;V11,"●"))))</f>
      </c>
      <c r="U12" s="274"/>
      <c r="V12" s="275"/>
      <c r="W12" s="273">
        <f>IF(W11="","",IF(W11&gt;Y11,"○",IF(W11=Y11,"△",IF(W11&lt;Y11,"●"))))</f>
      </c>
      <c r="X12" s="274"/>
      <c r="Y12" s="275"/>
      <c r="Z12" s="217"/>
      <c r="AA12" s="217"/>
      <c r="AB12" s="217"/>
      <c r="AC12" s="217"/>
      <c r="AD12" s="217"/>
      <c r="AE12" s="217"/>
      <c r="AF12" s="217"/>
      <c r="AG12" s="217"/>
      <c r="AH12" s="219"/>
      <c r="AI12" s="48"/>
      <c r="AJ12" s="220"/>
      <c r="AK12" s="48"/>
      <c r="AL12" s="48"/>
    </row>
    <row r="13" spans="1:24" ht="15" customHeight="1">
      <c r="A13" s="50"/>
      <c r="B13" s="45"/>
      <c r="C13" s="44"/>
      <c r="D13" s="45"/>
      <c r="E13" s="45"/>
      <c r="F13" s="44"/>
      <c r="G13" s="45"/>
      <c r="H13" s="45"/>
      <c r="I13" s="45"/>
      <c r="J13" s="45"/>
      <c r="K13" s="45"/>
      <c r="L13" s="45"/>
      <c r="M13" s="45"/>
      <c r="N13" s="45"/>
      <c r="O13" s="44"/>
      <c r="P13" s="45"/>
      <c r="Q13" s="271"/>
      <c r="R13" s="271"/>
      <c r="S13" s="271"/>
      <c r="T13" s="271"/>
      <c r="U13" s="272"/>
      <c r="V13" s="271"/>
      <c r="W13" s="271"/>
      <c r="X13" s="272"/>
    </row>
    <row r="14" spans="1:38" ht="15" customHeight="1">
      <c r="A14" s="52" t="s">
        <v>65</v>
      </c>
      <c r="B14" s="224" t="str">
        <f>A15</f>
        <v>RISE SC</v>
      </c>
      <c r="C14" s="224"/>
      <c r="D14" s="224"/>
      <c r="E14" s="225" t="str">
        <f>A17</f>
        <v>清水ヴァーモス</v>
      </c>
      <c r="F14" s="225"/>
      <c r="G14" s="225"/>
      <c r="H14" s="225" t="str">
        <f>A19</f>
        <v>入江SSS</v>
      </c>
      <c r="I14" s="225"/>
      <c r="J14" s="225"/>
      <c r="K14" s="224">
        <f>A21</f>
        <v>0</v>
      </c>
      <c r="L14" s="224"/>
      <c r="M14" s="224"/>
      <c r="N14" s="225"/>
      <c r="O14" s="225"/>
      <c r="P14" s="225"/>
      <c r="Q14" s="234"/>
      <c r="R14" s="234"/>
      <c r="S14" s="234"/>
      <c r="T14" s="234"/>
      <c r="U14" s="233"/>
      <c r="V14" s="234"/>
      <c r="W14" s="234"/>
      <c r="X14" s="233"/>
      <c r="Z14" s="53" t="s">
        <v>19</v>
      </c>
      <c r="AA14" s="54" t="s">
        <v>55</v>
      </c>
      <c r="AB14" s="54" t="s">
        <v>56</v>
      </c>
      <c r="AC14" s="54" t="s">
        <v>57</v>
      </c>
      <c r="AD14" s="55" t="s">
        <v>20</v>
      </c>
      <c r="AE14" s="55" t="s">
        <v>58</v>
      </c>
      <c r="AF14" s="57" t="s">
        <v>59</v>
      </c>
      <c r="AG14" s="54" t="s">
        <v>60</v>
      </c>
      <c r="AH14" s="56" t="s">
        <v>61</v>
      </c>
      <c r="AI14" s="48"/>
      <c r="AJ14" s="48"/>
      <c r="AK14" s="48"/>
      <c r="AL14" s="48"/>
    </row>
    <row r="15" spans="1:38" ht="18.75" customHeight="1">
      <c r="A15" s="231" t="str">
        <f>'2次リーグ'!H15</f>
        <v>RISE SC</v>
      </c>
      <c r="B15" s="222"/>
      <c r="C15" s="222"/>
      <c r="D15" s="222"/>
      <c r="E15" s="47"/>
      <c r="F15" s="49" t="s">
        <v>62</v>
      </c>
      <c r="G15" s="47"/>
      <c r="H15" s="47"/>
      <c r="I15" s="49" t="s">
        <v>62</v>
      </c>
      <c r="J15" s="47"/>
      <c r="K15" s="47"/>
      <c r="L15" s="49" t="s">
        <v>62</v>
      </c>
      <c r="M15" s="47"/>
      <c r="N15" s="47"/>
      <c r="O15" s="49" t="s">
        <v>62</v>
      </c>
      <c r="P15" s="47"/>
      <c r="Q15" s="234"/>
      <c r="R15" s="234"/>
      <c r="S15" s="234"/>
      <c r="T15" s="234"/>
      <c r="U15" s="233"/>
      <c r="V15" s="234"/>
      <c r="W15" s="234"/>
      <c r="X15" s="233"/>
      <c r="Y15" s="47"/>
      <c r="Z15" s="217">
        <f>COUNTIF(E16:Y16,"○")+COUNTIF(E16:Y16,"△")+COUNTIF(E16:Y16,"●")</f>
        <v>0</v>
      </c>
      <c r="AA15" s="217">
        <f>COUNTIF(E16:Y16,"○")</f>
        <v>0</v>
      </c>
      <c r="AB15" s="217">
        <f>COUNTIF(E16:Y16,"●")</f>
        <v>0</v>
      </c>
      <c r="AC15" s="217">
        <f>COUNTIF(E16:Y16,"△")</f>
        <v>0</v>
      </c>
      <c r="AD15" s="217">
        <f>SUM(E15,H15,K15,N15,Q15,T15,W15)</f>
        <v>0</v>
      </c>
      <c r="AE15" s="217">
        <f>SUM(G15,J15,M15,P15,S15,V15,Y15)</f>
        <v>0</v>
      </c>
      <c r="AF15" s="217">
        <f>AD15-AE15</f>
        <v>0</v>
      </c>
      <c r="AG15" s="217">
        <f>IF(COUNT(AA15:AC16),AA15*3+AC15,)</f>
        <v>0</v>
      </c>
      <c r="AH15" s="218">
        <f>RANK(AJ15,$AJ15:$AJ25,0)</f>
        <v>1</v>
      </c>
      <c r="AI15" s="48"/>
      <c r="AJ15" s="220">
        <f>AG15*100+AF15+AD15/100</f>
        <v>0</v>
      </c>
      <c r="AK15" s="48"/>
      <c r="AL15" s="48"/>
    </row>
    <row r="16" spans="1:38" ht="18.75" customHeight="1">
      <c r="A16" s="231"/>
      <c r="B16" s="222"/>
      <c r="C16" s="222"/>
      <c r="D16" s="222"/>
      <c r="E16" s="223">
        <f>IF(E15="","",IF(E15&gt;G15,"○",IF(E15=G15,"△",IF(E15&lt;G15,"●"))))</f>
      </c>
      <c r="F16" s="223"/>
      <c r="G16" s="223"/>
      <c r="H16" s="223">
        <f>IF(H15="","",IF(H15&gt;J15,"○",IF(H15=J15,"△",IF(H15&lt;J15,"●"))))</f>
      </c>
      <c r="I16" s="223"/>
      <c r="J16" s="223"/>
      <c r="K16" s="223">
        <f>IF(K15="","",IF(K15&gt;M15,"○",IF(K15=M15,"△",IF(K15&lt;M15,"●"))))</f>
      </c>
      <c r="L16" s="223"/>
      <c r="M16" s="223"/>
      <c r="N16" s="223">
        <f>IF(N15="","",IF(N15&gt;P15,"○",IF(N15=P15,"△",IF(N15&lt;P15,"●"))))</f>
      </c>
      <c r="O16" s="223"/>
      <c r="P16" s="223"/>
      <c r="Q16" s="234"/>
      <c r="R16" s="234"/>
      <c r="S16" s="234"/>
      <c r="T16" s="234"/>
      <c r="U16" s="233"/>
      <c r="V16" s="234"/>
      <c r="W16" s="234"/>
      <c r="X16" s="233"/>
      <c r="Z16" s="217"/>
      <c r="AA16" s="217"/>
      <c r="AB16" s="217"/>
      <c r="AC16" s="217"/>
      <c r="AD16" s="217"/>
      <c r="AE16" s="217"/>
      <c r="AF16" s="217"/>
      <c r="AG16" s="217"/>
      <c r="AH16" s="219"/>
      <c r="AI16" s="48"/>
      <c r="AJ16" s="220"/>
      <c r="AK16" s="48"/>
      <c r="AL16" s="48"/>
    </row>
    <row r="17" spans="1:38" ht="18.75" customHeight="1">
      <c r="A17" s="231" t="str">
        <f>'2次リーグ'!H16</f>
        <v>清水ヴァーモス</v>
      </c>
      <c r="B17" s="49">
        <f>IF(G15="","",G15)</f>
      </c>
      <c r="C17" s="49" t="s">
        <v>63</v>
      </c>
      <c r="D17" s="49">
        <f>IF(E15="","",E15)</f>
      </c>
      <c r="E17" s="222"/>
      <c r="F17" s="222"/>
      <c r="G17" s="222"/>
      <c r="H17" s="47"/>
      <c r="I17" s="49" t="s">
        <v>63</v>
      </c>
      <c r="J17" s="47"/>
      <c r="K17" s="47"/>
      <c r="L17" s="49" t="s">
        <v>63</v>
      </c>
      <c r="M17" s="47"/>
      <c r="N17" s="47"/>
      <c r="O17" s="49" t="s">
        <v>63</v>
      </c>
      <c r="P17" s="47"/>
      <c r="Q17" s="234"/>
      <c r="R17" s="234"/>
      <c r="S17" s="234"/>
      <c r="T17" s="234"/>
      <c r="U17" s="233"/>
      <c r="V17" s="234"/>
      <c r="W17" s="234"/>
      <c r="X17" s="233"/>
      <c r="Y17" s="47"/>
      <c r="Z17" s="217">
        <f>COUNTIF(B18:Y18,"○")+COUNTIF(B18:Y18,"△")+COUNTIF(B18:Y18,"●")</f>
        <v>0</v>
      </c>
      <c r="AA17" s="217">
        <f>COUNTIF(B18:Y18,"○")</f>
        <v>0</v>
      </c>
      <c r="AB17" s="217">
        <f>COUNTIF(B18:Y18,"●")</f>
        <v>0</v>
      </c>
      <c r="AC17" s="217">
        <f>COUNTIF(B18:Y18,"△")</f>
        <v>0</v>
      </c>
      <c r="AD17" s="217">
        <f>SUM(B17,H17,K17,N17,Q17,T17,W17)</f>
        <v>0</v>
      </c>
      <c r="AE17" s="217">
        <f>SUM(D17,J17,M17,P17,S17,V17,Y17)</f>
        <v>0</v>
      </c>
      <c r="AF17" s="217">
        <f>AD17-AE17</f>
        <v>0</v>
      </c>
      <c r="AG17" s="217">
        <f>IF(COUNT(AA17:AC18),AA17*3+AC17,)</f>
        <v>0</v>
      </c>
      <c r="AH17" s="218">
        <f>RANK(AJ17,$AJ15:$AJ25,0)</f>
        <v>1</v>
      </c>
      <c r="AI17" s="48"/>
      <c r="AJ17" s="220">
        <f>AG17*100+AF17+AD17/100</f>
        <v>0</v>
      </c>
      <c r="AK17" s="48"/>
      <c r="AL17" s="48"/>
    </row>
    <row r="18" spans="1:38" ht="18.75" customHeight="1">
      <c r="A18" s="231"/>
      <c r="B18" s="223">
        <f>IF(B17="","",IF(B17&gt;D17,"○",IF(B17=D17,"△",IF(B17&lt;D17,"●"))))</f>
      </c>
      <c r="C18" s="223"/>
      <c r="D18" s="223"/>
      <c r="E18" s="222"/>
      <c r="F18" s="222"/>
      <c r="G18" s="222"/>
      <c r="H18" s="223">
        <f>IF(H17="","",IF(H17&gt;J17,"○",IF(H17=J17,"△",IF(H17&lt;J17,"●"))))</f>
      </c>
      <c r="I18" s="223"/>
      <c r="J18" s="223"/>
      <c r="K18" s="223">
        <f>IF(K17="","",IF(K17&gt;M17,"○",IF(K17=M17,"△",IF(K17&lt;M17,"●"))))</f>
      </c>
      <c r="L18" s="223"/>
      <c r="M18" s="223"/>
      <c r="N18" s="223">
        <f>IF(N17="","",IF(N17&gt;P17,"○",IF(N17=P17,"△",IF(N17&lt;P17,"●"))))</f>
      </c>
      <c r="O18" s="223"/>
      <c r="P18" s="223"/>
      <c r="Q18" s="234"/>
      <c r="R18" s="234"/>
      <c r="S18" s="234"/>
      <c r="T18" s="234"/>
      <c r="U18" s="233"/>
      <c r="V18" s="234"/>
      <c r="W18" s="234"/>
      <c r="X18" s="233"/>
      <c r="Z18" s="217"/>
      <c r="AA18" s="217"/>
      <c r="AB18" s="217"/>
      <c r="AC18" s="217"/>
      <c r="AD18" s="217"/>
      <c r="AE18" s="217"/>
      <c r="AF18" s="217"/>
      <c r="AG18" s="217"/>
      <c r="AH18" s="219"/>
      <c r="AI18" s="48"/>
      <c r="AJ18" s="220"/>
      <c r="AK18" s="48"/>
      <c r="AL18" s="48"/>
    </row>
    <row r="19" spans="1:38" ht="18.75" customHeight="1">
      <c r="A19" s="231" t="str">
        <f>'2次リーグ'!H17</f>
        <v>入江SSS</v>
      </c>
      <c r="B19" s="49">
        <f>IF(J15="","",J15)</f>
      </c>
      <c r="C19" s="49" t="s">
        <v>63</v>
      </c>
      <c r="D19" s="49">
        <f>IF(H15="","",H15)</f>
      </c>
      <c r="E19" s="49">
        <f>IF(J17="","",J17)</f>
      </c>
      <c r="F19" s="49" t="s">
        <v>63</v>
      </c>
      <c r="G19" s="49">
        <f>IF(H17="","",H17)</f>
      </c>
      <c r="H19" s="222"/>
      <c r="I19" s="222"/>
      <c r="J19" s="222"/>
      <c r="K19" s="47"/>
      <c r="L19" s="49" t="s">
        <v>63</v>
      </c>
      <c r="M19" s="47"/>
      <c r="N19" s="47"/>
      <c r="O19" s="49" t="s">
        <v>63</v>
      </c>
      <c r="P19" s="47"/>
      <c r="Q19" s="234"/>
      <c r="R19" s="234"/>
      <c r="S19" s="234"/>
      <c r="T19" s="234"/>
      <c r="U19" s="233"/>
      <c r="V19" s="234"/>
      <c r="W19" s="234"/>
      <c r="X19" s="233"/>
      <c r="Y19" s="47"/>
      <c r="Z19" s="217">
        <f>COUNTIF(B20:Y20,"○")+COUNTIF(B20:Y20,"△")+COUNTIF(B20:Y20,"●")</f>
        <v>0</v>
      </c>
      <c r="AA19" s="217">
        <f>COUNTIF(B20:Y20,"○")</f>
        <v>0</v>
      </c>
      <c r="AB19" s="217">
        <f>COUNTIF(B20:Y20,"●")</f>
        <v>0</v>
      </c>
      <c r="AC19" s="217">
        <f>COUNTIF(B20:Y20,"△")</f>
        <v>0</v>
      </c>
      <c r="AD19" s="217">
        <f>SUM(B19,E19,K19,N19,Q19,T19,W19)</f>
        <v>0</v>
      </c>
      <c r="AE19" s="217">
        <f>SUM(D19,G19,M19,P19,S19,V19,Y19)</f>
        <v>0</v>
      </c>
      <c r="AF19" s="217">
        <f>AD19-AE19</f>
        <v>0</v>
      </c>
      <c r="AG19" s="217">
        <f>IF(COUNT(AA19:AC20),AA19*3+AC19,)</f>
        <v>0</v>
      </c>
      <c r="AH19" s="218">
        <f>RANK(AJ19,$AJ15:$AJ25,0)</f>
        <v>1</v>
      </c>
      <c r="AI19" s="48"/>
      <c r="AJ19" s="220">
        <f>AG19*100+AF19+AD19/100</f>
        <v>0</v>
      </c>
      <c r="AK19" s="48"/>
      <c r="AL19" s="48"/>
    </row>
    <row r="20" spans="1:38" ht="18.75" customHeight="1">
      <c r="A20" s="231"/>
      <c r="B20" s="223">
        <f>IF(B19="","",IF(B19&gt;D19,"○",IF(B19=D19,"△",IF(B19&lt;D19,"●"))))</f>
      </c>
      <c r="C20" s="223"/>
      <c r="D20" s="223"/>
      <c r="E20" s="223">
        <f>IF(E19="","",IF(E19&gt;G19,"○",IF(E19=G19,"△",IF(E19&lt;G19,"●"))))</f>
      </c>
      <c r="F20" s="223"/>
      <c r="G20" s="223"/>
      <c r="H20" s="222"/>
      <c r="I20" s="222"/>
      <c r="J20" s="222"/>
      <c r="K20" s="223">
        <f>IF(K19="","",IF(K19&gt;M19,"○",IF(K19=M19,"△",IF(K19&lt;M19,"●"))))</f>
      </c>
      <c r="L20" s="223"/>
      <c r="M20" s="223"/>
      <c r="N20" s="223">
        <f>IF(N19="","",IF(N19&gt;P19,"○",IF(N19=P19,"△",IF(N19&lt;P19,"●"))))</f>
      </c>
      <c r="O20" s="223"/>
      <c r="P20" s="223"/>
      <c r="Q20" s="234"/>
      <c r="R20" s="234"/>
      <c r="S20" s="234"/>
      <c r="T20" s="234"/>
      <c r="U20" s="233"/>
      <c r="V20" s="234"/>
      <c r="W20" s="234"/>
      <c r="X20" s="233"/>
      <c r="Z20" s="217"/>
      <c r="AA20" s="217"/>
      <c r="AB20" s="217"/>
      <c r="AC20" s="217"/>
      <c r="AD20" s="217"/>
      <c r="AE20" s="217"/>
      <c r="AF20" s="217"/>
      <c r="AG20" s="217"/>
      <c r="AH20" s="219"/>
      <c r="AI20" s="48"/>
      <c r="AJ20" s="220"/>
      <c r="AK20" s="48"/>
      <c r="AL20" s="48"/>
    </row>
    <row r="21" spans="1:38" ht="13.5" customHeight="1" hidden="1">
      <c r="A21" s="231"/>
      <c r="B21" s="49">
        <f>IF(M15="","",M15)</f>
      </c>
      <c r="C21" s="49" t="s">
        <v>63</v>
      </c>
      <c r="D21" s="49">
        <f>IF(K15="","",K15)</f>
      </c>
      <c r="E21" s="49">
        <f>IF(M17="","",M17)</f>
      </c>
      <c r="F21" s="49" t="s">
        <v>63</v>
      </c>
      <c r="G21" s="49">
        <f>IF(K17="","",K17)</f>
      </c>
      <c r="H21" s="49">
        <f>IF(M19="","",M19)</f>
      </c>
      <c r="I21" s="49" t="s">
        <v>63</v>
      </c>
      <c r="J21" s="49">
        <f>IF(K19="","",K19)</f>
      </c>
      <c r="K21" s="222"/>
      <c r="L21" s="222"/>
      <c r="M21" s="222"/>
      <c r="N21" s="47"/>
      <c r="O21" s="49" t="s">
        <v>63</v>
      </c>
      <c r="P21" s="47"/>
      <c r="Q21" s="234"/>
      <c r="R21" s="234"/>
      <c r="S21" s="234"/>
      <c r="T21" s="234"/>
      <c r="U21" s="233"/>
      <c r="V21" s="234"/>
      <c r="W21" s="234"/>
      <c r="X21" s="233"/>
      <c r="Y21" s="47"/>
      <c r="Z21" s="217">
        <f>COUNTIF(B22:Y22,"○")+COUNTIF(B22:Y22,"△")+COUNTIF(B22:Y22,"●")</f>
        <v>0</v>
      </c>
      <c r="AA21" s="217">
        <f>COUNTIF(B22:Y22,"○")</f>
        <v>0</v>
      </c>
      <c r="AB21" s="217">
        <f>COUNTIF(B22:Y22,"●")</f>
        <v>0</v>
      </c>
      <c r="AC21" s="217">
        <f>COUNTIF(B22:Y22,"△")</f>
        <v>0</v>
      </c>
      <c r="AD21" s="217">
        <f>SUM(B21,E21,H21,N21,Q21,T21,W21)</f>
        <v>0</v>
      </c>
      <c r="AE21" s="217">
        <f>SUM(D21,G21,J21,P21,S21,V21,Y21)</f>
        <v>0</v>
      </c>
      <c r="AF21" s="217">
        <f>AD21-AE21</f>
        <v>0</v>
      </c>
      <c r="AG21" s="217">
        <f>IF(COUNT(AA21:AC22),AA21*3+AC21,)</f>
        <v>0</v>
      </c>
      <c r="AH21" s="218"/>
      <c r="AI21" s="48"/>
      <c r="AJ21" s="220"/>
      <c r="AK21" s="48"/>
      <c r="AL21" s="48"/>
    </row>
    <row r="22" spans="1:38" ht="15" customHeight="1" hidden="1">
      <c r="A22" s="231"/>
      <c r="B22" s="223">
        <f>IF(B21="","",IF(B21&gt;D21,"○",IF(B21=D21,"△",IF(B21&lt;D21,"●"))))</f>
      </c>
      <c r="C22" s="223"/>
      <c r="D22" s="223"/>
      <c r="E22" s="223">
        <f>IF(E21="","",IF(E21&gt;G21,"○",IF(E21=G21,"△",IF(E21&lt;G21,"●"))))</f>
      </c>
      <c r="F22" s="223"/>
      <c r="G22" s="223"/>
      <c r="H22" s="223">
        <f>IF(H21="","",IF(H21&gt;J21,"○",IF(H21=J21,"△",IF(H21&lt;J21,"●"))))</f>
      </c>
      <c r="I22" s="223"/>
      <c r="J22" s="223"/>
      <c r="K22" s="222"/>
      <c r="L22" s="222"/>
      <c r="M22" s="222"/>
      <c r="N22" s="223">
        <f>IF(N21="","",IF(N21&gt;P21,"○",IF(N21=P21,"△",IF(N21&lt;P21,"●"))))</f>
      </c>
      <c r="O22" s="223"/>
      <c r="P22" s="223"/>
      <c r="Q22" s="234"/>
      <c r="R22" s="234"/>
      <c r="S22" s="234"/>
      <c r="T22" s="234"/>
      <c r="U22" s="233"/>
      <c r="V22" s="234"/>
      <c r="W22" s="234"/>
      <c r="X22" s="233"/>
      <c r="Z22" s="217"/>
      <c r="AA22" s="217"/>
      <c r="AB22" s="217"/>
      <c r="AC22" s="217"/>
      <c r="AD22" s="217"/>
      <c r="AE22" s="217"/>
      <c r="AF22" s="217"/>
      <c r="AG22" s="217"/>
      <c r="AH22" s="219"/>
      <c r="AI22" s="48"/>
      <c r="AJ22" s="220"/>
      <c r="AK22" s="48"/>
      <c r="AL22" s="48"/>
    </row>
    <row r="23" spans="1:38" ht="15" customHeight="1" hidden="1">
      <c r="A23" s="221"/>
      <c r="B23" s="49">
        <f>IF(P15="","",P15)</f>
      </c>
      <c r="C23" s="49" t="s">
        <v>63</v>
      </c>
      <c r="D23" s="49">
        <f>IF(N15="","",N15)</f>
      </c>
      <c r="E23" s="49">
        <f>IF(P17="","",P17)</f>
      </c>
      <c r="F23" s="49" t="s">
        <v>63</v>
      </c>
      <c r="G23" s="49">
        <f>IF(N17="","",N17)</f>
      </c>
      <c r="H23" s="49">
        <f>IF(P19="","",P19)</f>
      </c>
      <c r="I23" s="49" t="s">
        <v>63</v>
      </c>
      <c r="J23" s="49">
        <f>IF(N19="","",N19)</f>
      </c>
      <c r="K23" s="49">
        <f>IF(P21="","",P21)</f>
      </c>
      <c r="L23" s="49" t="s">
        <v>63</v>
      </c>
      <c r="M23" s="49">
        <f>IF(N21="","",N21)</f>
      </c>
      <c r="N23" s="222"/>
      <c r="O23" s="222"/>
      <c r="P23" s="222"/>
      <c r="Q23" s="234"/>
      <c r="R23" s="234"/>
      <c r="S23" s="234"/>
      <c r="T23" s="234"/>
      <c r="U23" s="233"/>
      <c r="V23" s="234"/>
      <c r="W23" s="234"/>
      <c r="X23" s="233"/>
      <c r="Y23" s="47"/>
      <c r="Z23" s="217">
        <f>COUNTIF(B24:Y24,"○")+COUNTIF(B24:Y24,"△")+COUNTIF(B24:Y24,"●")</f>
        <v>0</v>
      </c>
      <c r="AA23" s="217">
        <f>COUNTIF(B24:Y24,"○")</f>
        <v>0</v>
      </c>
      <c r="AB23" s="217">
        <f>COUNTIF(B24:Y24,"●")</f>
        <v>0</v>
      </c>
      <c r="AC23" s="217">
        <f>COUNTIF(B24:Y24,"△")</f>
        <v>0</v>
      </c>
      <c r="AD23" s="217">
        <f>SUM(B23,E23,H23,K23,Q23,T23,W23)</f>
        <v>0</v>
      </c>
      <c r="AE23" s="217">
        <f>SUM(D23,G23,J23,M23,S23,V23,Y23)</f>
        <v>0</v>
      </c>
      <c r="AF23" s="217">
        <f>AD23-AE23</f>
        <v>0</v>
      </c>
      <c r="AG23" s="217">
        <f>IF(COUNT(AA23:AC24),AA23*3+AC23,)</f>
        <v>0</v>
      </c>
      <c r="AH23" s="218">
        <f>RANK(AJ23,$AJ15:$AJ25,0)</f>
        <v>1</v>
      </c>
      <c r="AI23" s="48"/>
      <c r="AJ23" s="220">
        <f>AG23*100+AF23+AD23/100</f>
        <v>0</v>
      </c>
      <c r="AK23" s="48"/>
      <c r="AL23" s="48"/>
    </row>
    <row r="24" spans="1:38" ht="15" customHeight="1" hidden="1">
      <c r="A24" s="221"/>
      <c r="B24" s="223">
        <f>IF(B23="","",IF(B23&gt;D23,"○",IF(B23=D23,"△",IF(B23&lt;D23,"●"))))</f>
      </c>
      <c r="C24" s="223"/>
      <c r="D24" s="223"/>
      <c r="E24" s="223">
        <f>IF(E23="","",IF(E23&gt;G23,"○",IF(E23=G23,"△",IF(E23&lt;G23,"●"))))</f>
      </c>
      <c r="F24" s="223"/>
      <c r="G24" s="223"/>
      <c r="H24" s="223">
        <f>IF(H23="","",IF(H23&gt;J23,"○",IF(H23=J23,"△",IF(H23&lt;J23,"●"))))</f>
      </c>
      <c r="I24" s="223"/>
      <c r="J24" s="223"/>
      <c r="K24" s="223">
        <f>IF(K23="","",IF(K23&gt;M23,"○",IF(K23=M23,"△",IF(K23&lt;M23,"●"))))</f>
      </c>
      <c r="L24" s="223"/>
      <c r="M24" s="223"/>
      <c r="N24" s="222"/>
      <c r="O24" s="222"/>
      <c r="P24" s="222"/>
      <c r="Q24" s="234"/>
      <c r="R24" s="234"/>
      <c r="S24" s="234"/>
      <c r="T24" s="234"/>
      <c r="U24" s="233"/>
      <c r="V24" s="234"/>
      <c r="W24" s="234"/>
      <c r="X24" s="233"/>
      <c r="Z24" s="217"/>
      <c r="AA24" s="217"/>
      <c r="AB24" s="217"/>
      <c r="AC24" s="217"/>
      <c r="AD24" s="217"/>
      <c r="AE24" s="217"/>
      <c r="AF24" s="217"/>
      <c r="AG24" s="217"/>
      <c r="AH24" s="219"/>
      <c r="AI24" s="48"/>
      <c r="AJ24" s="220"/>
      <c r="AK24" s="48"/>
      <c r="AL24" s="48"/>
    </row>
    <row r="25" spans="1:24" ht="15" customHeight="1">
      <c r="A25" s="51"/>
      <c r="B25" s="232"/>
      <c r="C25" s="232"/>
      <c r="D25" s="232"/>
      <c r="E25" s="232"/>
      <c r="F25" s="232"/>
      <c r="G25" s="232"/>
      <c r="H25" s="45"/>
      <c r="I25" s="45"/>
      <c r="J25" s="45"/>
      <c r="K25" s="45"/>
      <c r="L25" s="45"/>
      <c r="M25" s="45"/>
      <c r="N25" s="232"/>
      <c r="O25" s="232"/>
      <c r="P25" s="232"/>
      <c r="Q25" s="234"/>
      <c r="R25" s="234"/>
      <c r="S25" s="234"/>
      <c r="T25" s="234"/>
      <c r="U25" s="233"/>
      <c r="V25" s="234"/>
      <c r="W25" s="234"/>
      <c r="X25" s="233"/>
    </row>
    <row r="26" spans="1:38" ht="15" customHeight="1">
      <c r="A26" s="52" t="s">
        <v>66</v>
      </c>
      <c r="B26" s="224" t="str">
        <f>A27</f>
        <v>由比SSS</v>
      </c>
      <c r="C26" s="224"/>
      <c r="D26" s="224"/>
      <c r="E26" s="225" t="str">
        <f>A29</f>
        <v>SALFUS oRsA1</v>
      </c>
      <c r="F26" s="225"/>
      <c r="G26" s="225"/>
      <c r="H26" s="225" t="str">
        <f>A31</f>
        <v>VALOR FC</v>
      </c>
      <c r="I26" s="225"/>
      <c r="J26" s="225"/>
      <c r="K26" s="226">
        <f>A33</f>
        <v>0</v>
      </c>
      <c r="L26" s="227"/>
      <c r="M26" s="228"/>
      <c r="N26" s="225"/>
      <c r="O26" s="225"/>
      <c r="P26" s="225"/>
      <c r="Z26" s="53" t="s">
        <v>19</v>
      </c>
      <c r="AA26" s="54" t="s">
        <v>55</v>
      </c>
      <c r="AB26" s="54" t="s">
        <v>56</v>
      </c>
      <c r="AC26" s="54" t="s">
        <v>57</v>
      </c>
      <c r="AD26" s="55" t="s">
        <v>20</v>
      </c>
      <c r="AE26" s="55" t="s">
        <v>58</v>
      </c>
      <c r="AF26" s="57" t="s">
        <v>59</v>
      </c>
      <c r="AG26" s="54" t="s">
        <v>60</v>
      </c>
      <c r="AH26" s="56" t="s">
        <v>61</v>
      </c>
      <c r="AI26" s="48"/>
      <c r="AJ26" s="48"/>
      <c r="AK26" s="48"/>
      <c r="AL26" s="48"/>
    </row>
    <row r="27" spans="1:38" ht="19.5" customHeight="1">
      <c r="A27" s="231" t="str">
        <f>'2次リーグ'!K15</f>
        <v>由比SSS</v>
      </c>
      <c r="B27" s="222"/>
      <c r="C27" s="222"/>
      <c r="D27" s="222"/>
      <c r="E27" s="47"/>
      <c r="F27" s="49" t="s">
        <v>62</v>
      </c>
      <c r="G27" s="47"/>
      <c r="H27" s="47"/>
      <c r="I27" s="49" t="s">
        <v>62</v>
      </c>
      <c r="J27" s="47"/>
      <c r="K27" s="47"/>
      <c r="L27" s="49" t="s">
        <v>62</v>
      </c>
      <c r="M27" s="47"/>
      <c r="N27" s="47"/>
      <c r="O27" s="49" t="s">
        <v>62</v>
      </c>
      <c r="P27" s="47"/>
      <c r="Y27" s="47"/>
      <c r="Z27" s="217">
        <f>COUNTIF(E28:Y28,"○")+COUNTIF(E28:Y28,"△")+COUNTIF(E28:Y28,"●")</f>
        <v>0</v>
      </c>
      <c r="AA27" s="217">
        <f>COUNTIF(E28:Y28,"○")</f>
        <v>0</v>
      </c>
      <c r="AB27" s="217">
        <f>COUNTIF(E28:Y28,"●")</f>
        <v>0</v>
      </c>
      <c r="AC27" s="217">
        <f>COUNTIF(E28:Y28,"△")</f>
        <v>0</v>
      </c>
      <c r="AD27" s="217">
        <f>SUM(E27,H27,K27,N27,Q27,T27,W27)</f>
        <v>0</v>
      </c>
      <c r="AE27" s="217">
        <f>SUM(G27,J27,M27,P27,S27,V27,Y27)</f>
        <v>0</v>
      </c>
      <c r="AF27" s="217">
        <f>AD27-AE27</f>
        <v>0</v>
      </c>
      <c r="AG27" s="217">
        <f>IF(COUNT(AA27:AC28),AA27*3+AC27,)</f>
        <v>0</v>
      </c>
      <c r="AH27" s="218">
        <f>RANK(AJ27,$AJ27:$AJ37,0)</f>
        <v>1</v>
      </c>
      <c r="AI27" s="48"/>
      <c r="AJ27" s="220">
        <f>AG27*100+AF27+AD27/100</f>
        <v>0</v>
      </c>
      <c r="AK27" s="48"/>
      <c r="AL27" s="48"/>
    </row>
    <row r="28" spans="1:38" ht="19.5" customHeight="1">
      <c r="A28" s="231"/>
      <c r="B28" s="222"/>
      <c r="C28" s="222"/>
      <c r="D28" s="222"/>
      <c r="E28" s="223">
        <f>IF(E27="","",IF(E27&gt;G27,"○",IF(E27=G27,"△",IF(E27&lt;G27,"●"))))</f>
      </c>
      <c r="F28" s="223"/>
      <c r="G28" s="223"/>
      <c r="H28" s="223">
        <f>IF(H27="","",IF(H27&gt;J27,"○",IF(H27=J27,"△",IF(H27&lt;J27,"●"))))</f>
      </c>
      <c r="I28" s="223"/>
      <c r="J28" s="223"/>
      <c r="K28" s="223">
        <f>IF(K27="","",IF(K27&gt;M27,"○",IF(K27=M27,"△",IF(K27&lt;M27,"●"))))</f>
      </c>
      <c r="L28" s="223"/>
      <c r="M28" s="223"/>
      <c r="N28" s="223">
        <f>IF(N27="","",IF(N27&gt;P27,"○",IF(N27=P27,"△",IF(N27&lt;P27,"●"))))</f>
      </c>
      <c r="O28" s="223"/>
      <c r="P28" s="223"/>
      <c r="Z28" s="217"/>
      <c r="AA28" s="217"/>
      <c r="AB28" s="217"/>
      <c r="AC28" s="217"/>
      <c r="AD28" s="217"/>
      <c r="AE28" s="217"/>
      <c r="AF28" s="217"/>
      <c r="AG28" s="217"/>
      <c r="AH28" s="219"/>
      <c r="AI28" s="48"/>
      <c r="AJ28" s="220"/>
      <c r="AK28" s="48"/>
      <c r="AL28" s="48"/>
    </row>
    <row r="29" spans="1:38" ht="19.5" customHeight="1">
      <c r="A29" s="231" t="str">
        <f>'2次リーグ'!K16</f>
        <v>SALFUS oRsA1</v>
      </c>
      <c r="B29" s="49">
        <f>IF(G27="","",G27)</f>
      </c>
      <c r="C29" s="49" t="s">
        <v>63</v>
      </c>
      <c r="D29" s="49">
        <f>IF(E27="","",E27)</f>
      </c>
      <c r="E29" s="222"/>
      <c r="F29" s="222"/>
      <c r="G29" s="222"/>
      <c r="H29" s="47"/>
      <c r="I29" s="49" t="s">
        <v>63</v>
      </c>
      <c r="J29" s="47"/>
      <c r="K29" s="47"/>
      <c r="L29" s="49" t="s">
        <v>63</v>
      </c>
      <c r="M29" s="47"/>
      <c r="N29" s="47"/>
      <c r="O29" s="49" t="s">
        <v>63</v>
      </c>
      <c r="P29" s="47"/>
      <c r="Y29" s="47"/>
      <c r="Z29" s="217">
        <f>COUNTIF(B30:Y30,"○")+COUNTIF(B30:Y30,"△")+COUNTIF(B30:Y30,"●")</f>
        <v>0</v>
      </c>
      <c r="AA29" s="217">
        <f>COUNTIF(B30:Y30,"○")</f>
        <v>0</v>
      </c>
      <c r="AB29" s="217">
        <f>COUNTIF(B30:Y30,"●")</f>
        <v>0</v>
      </c>
      <c r="AC29" s="217">
        <f>COUNTIF(B30:Y30,"△")</f>
        <v>0</v>
      </c>
      <c r="AD29" s="217">
        <f>SUM(B29,H29,K29,N29,Q29,T29,W29)</f>
        <v>0</v>
      </c>
      <c r="AE29" s="217">
        <f>SUM(D29,J29,M29,P29,S29,V29,Y29)</f>
        <v>0</v>
      </c>
      <c r="AF29" s="217">
        <f>AD29-AE29</f>
        <v>0</v>
      </c>
      <c r="AG29" s="217">
        <f>IF(COUNT(AA29:AC30),AA29*3+AC29,)</f>
        <v>0</v>
      </c>
      <c r="AH29" s="218">
        <f>RANK(AJ29,$AJ27:$AJ37,0)</f>
        <v>1</v>
      </c>
      <c r="AI29" s="48"/>
      <c r="AJ29" s="220">
        <f>AG29*100+AF29+AD29/100</f>
        <v>0</v>
      </c>
      <c r="AK29" s="48"/>
      <c r="AL29" s="48"/>
    </row>
    <row r="30" spans="1:38" ht="19.5" customHeight="1">
      <c r="A30" s="231"/>
      <c r="B30" s="223">
        <f>IF(B29="","",IF(B29&gt;D29,"○",IF(B29=D29,"△",IF(B29&lt;D29,"●"))))</f>
      </c>
      <c r="C30" s="223"/>
      <c r="D30" s="223"/>
      <c r="E30" s="222"/>
      <c r="F30" s="222"/>
      <c r="G30" s="222"/>
      <c r="H30" s="223">
        <f>IF(H29="","",IF(H29&gt;J29,"○",IF(H29=J29,"△",IF(H29&lt;J29,"●"))))</f>
      </c>
      <c r="I30" s="223"/>
      <c r="J30" s="223"/>
      <c r="K30" s="223">
        <f>IF(K29="","",IF(K29&gt;M29,"○",IF(K29=M29,"△",IF(K29&lt;M29,"●"))))</f>
      </c>
      <c r="L30" s="223"/>
      <c r="M30" s="223"/>
      <c r="N30" s="223">
        <f>IF(N29="","",IF(N29&gt;P29,"○",IF(N29=P29,"△",IF(N29&lt;P29,"●"))))</f>
      </c>
      <c r="O30" s="223"/>
      <c r="P30" s="223"/>
      <c r="Z30" s="217"/>
      <c r="AA30" s="217"/>
      <c r="AB30" s="217"/>
      <c r="AC30" s="217"/>
      <c r="AD30" s="217"/>
      <c r="AE30" s="217"/>
      <c r="AF30" s="217"/>
      <c r="AG30" s="217"/>
      <c r="AH30" s="219"/>
      <c r="AI30" s="48"/>
      <c r="AJ30" s="220"/>
      <c r="AK30" s="48"/>
      <c r="AL30" s="48"/>
    </row>
    <row r="31" spans="1:38" ht="19.5" customHeight="1">
      <c r="A31" s="231" t="str">
        <f>'2次リーグ'!K17</f>
        <v>VALOR FC</v>
      </c>
      <c r="B31" s="49">
        <f>IF(J27="","",J27)</f>
      </c>
      <c r="C31" s="49" t="s">
        <v>63</v>
      </c>
      <c r="D31" s="49">
        <f>IF(H27="","",H27)</f>
      </c>
      <c r="E31" s="49">
        <f>IF(J29="","",J29)</f>
      </c>
      <c r="F31" s="49" t="s">
        <v>63</v>
      </c>
      <c r="G31" s="49">
        <f>IF(H29="","",H29)</f>
      </c>
      <c r="H31" s="222"/>
      <c r="I31" s="222"/>
      <c r="J31" s="222"/>
      <c r="K31" s="47"/>
      <c r="L31" s="49" t="s">
        <v>63</v>
      </c>
      <c r="M31" s="47"/>
      <c r="N31" s="47"/>
      <c r="O31" s="49" t="s">
        <v>63</v>
      </c>
      <c r="P31" s="47"/>
      <c r="Y31" s="47"/>
      <c r="Z31" s="217">
        <f>COUNTIF(B32:Y32,"○")+COUNTIF(B32:Y32,"△")+COUNTIF(B32:Y32,"●")</f>
        <v>0</v>
      </c>
      <c r="AA31" s="217">
        <f>COUNTIF(B32:Y32,"○")</f>
        <v>0</v>
      </c>
      <c r="AB31" s="217">
        <f>COUNTIF(B32:Y32,"●")</f>
        <v>0</v>
      </c>
      <c r="AC31" s="217">
        <f>COUNTIF(B32:Y32,"△")</f>
        <v>0</v>
      </c>
      <c r="AD31" s="217">
        <f>SUM(B31,E31,K31,N31,Q31,T31,W31)</f>
        <v>0</v>
      </c>
      <c r="AE31" s="217">
        <f>SUM(D31,G31,M31,P31,S31,V31,Y31)</f>
        <v>0</v>
      </c>
      <c r="AF31" s="217">
        <f>AD31-AE31</f>
        <v>0</v>
      </c>
      <c r="AG31" s="217">
        <f>IF(COUNT(AA31:AC32),AA31*3+AC31,)</f>
        <v>0</v>
      </c>
      <c r="AH31" s="218">
        <f>RANK(AJ31,$AJ27:$AJ37,0)</f>
        <v>1</v>
      </c>
      <c r="AI31" s="48"/>
      <c r="AJ31" s="220">
        <f>AG31*100+AF31+AD31/100</f>
        <v>0</v>
      </c>
      <c r="AK31" s="48"/>
      <c r="AL31" s="48"/>
    </row>
    <row r="32" spans="1:38" ht="19.5" customHeight="1">
      <c r="A32" s="231"/>
      <c r="B32" s="223">
        <f>IF(B31="","",IF(B31&gt;D31,"○",IF(B31=D31,"△",IF(B31&lt;D31,"●"))))</f>
      </c>
      <c r="C32" s="223"/>
      <c r="D32" s="223"/>
      <c r="E32" s="223">
        <f>IF(E31="","",IF(E31&gt;G31,"○",IF(E31=G31,"△",IF(E31&lt;G31,"●"))))</f>
      </c>
      <c r="F32" s="223"/>
      <c r="G32" s="223"/>
      <c r="H32" s="222"/>
      <c r="I32" s="222"/>
      <c r="J32" s="222"/>
      <c r="K32" s="223">
        <f>IF(K31="","",IF(K31&gt;M31,"○",IF(K31=M31,"△",IF(K31&lt;M31,"●"))))</f>
      </c>
      <c r="L32" s="223"/>
      <c r="M32" s="223"/>
      <c r="N32" s="223">
        <f>IF(N31="","",IF(N31&gt;P31,"○",IF(N31=P31,"△",IF(N31&lt;P31,"●"))))</f>
      </c>
      <c r="O32" s="223"/>
      <c r="P32" s="223"/>
      <c r="Z32" s="217"/>
      <c r="AA32" s="217"/>
      <c r="AB32" s="217"/>
      <c r="AC32" s="217"/>
      <c r="AD32" s="217"/>
      <c r="AE32" s="217"/>
      <c r="AF32" s="217"/>
      <c r="AG32" s="217"/>
      <c r="AH32" s="219"/>
      <c r="AI32" s="48"/>
      <c r="AJ32" s="220"/>
      <c r="AK32" s="48"/>
      <c r="AL32" s="48"/>
    </row>
    <row r="33" spans="1:38" ht="13.5" hidden="1">
      <c r="A33" s="231"/>
      <c r="B33" s="49">
        <f>IF(M27="","",M27)</f>
      </c>
      <c r="C33" s="49" t="s">
        <v>63</v>
      </c>
      <c r="D33" s="49">
        <f>IF(K27="","",K27)</f>
      </c>
      <c r="E33" s="49">
        <f>IF(M29="","",M29)</f>
      </c>
      <c r="F33" s="49" t="s">
        <v>63</v>
      </c>
      <c r="G33" s="49">
        <f>IF(K29="","",K29)</f>
      </c>
      <c r="H33" s="49">
        <f>IF(M31="","",M31)</f>
      </c>
      <c r="I33" s="49" t="s">
        <v>63</v>
      </c>
      <c r="J33" s="49">
        <f>IF(K31="","",K31)</f>
      </c>
      <c r="K33" s="222"/>
      <c r="L33" s="222"/>
      <c r="M33" s="222"/>
      <c r="N33" s="47"/>
      <c r="O33" s="49" t="s">
        <v>63</v>
      </c>
      <c r="P33" s="47"/>
      <c r="Y33" s="47"/>
      <c r="Z33" s="217">
        <f>COUNTIF(B34:Y34,"○")+COUNTIF(B34:Y34,"△")+COUNTIF(B34:Y34,"●")</f>
        <v>0</v>
      </c>
      <c r="AA33" s="217">
        <f>COUNTIF(B34:Y34,"○")</f>
        <v>0</v>
      </c>
      <c r="AB33" s="217">
        <f>COUNTIF(B34:Y34,"●")</f>
        <v>0</v>
      </c>
      <c r="AC33" s="217">
        <f>COUNTIF(B34:Y34,"△")</f>
        <v>0</v>
      </c>
      <c r="AD33" s="217">
        <f>SUM(B33,E33,H33,N33,Q33,T33,W33)</f>
        <v>0</v>
      </c>
      <c r="AE33" s="217">
        <f>SUM(D33,G33,J33,P33,S33,V33,Y33)</f>
        <v>0</v>
      </c>
      <c r="AF33" s="217">
        <f>AD33-AE33</f>
        <v>0</v>
      </c>
      <c r="AG33" s="217">
        <f>IF(COUNT(AA33:AC34),AA33*3+AC33,)</f>
        <v>0</v>
      </c>
      <c r="AH33" s="218"/>
      <c r="AI33" s="48"/>
      <c r="AJ33" s="220"/>
      <c r="AK33" s="48"/>
      <c r="AL33" s="48"/>
    </row>
    <row r="34" spans="1:38" ht="18.75" hidden="1">
      <c r="A34" s="231"/>
      <c r="B34" s="223">
        <f>IF(B33="","",IF(B33&gt;D33,"○",IF(B33=D33,"△",IF(B33&lt;D33,"●"))))</f>
      </c>
      <c r="C34" s="223"/>
      <c r="D34" s="223"/>
      <c r="E34" s="223">
        <f>IF(E33="","",IF(E33&gt;G33,"○",IF(E33=G33,"△",IF(E33&lt;G33,"●"))))</f>
      </c>
      <c r="F34" s="223"/>
      <c r="G34" s="223"/>
      <c r="H34" s="223">
        <f>IF(H33="","",IF(H33&gt;J33,"○",IF(H33=J33,"△",IF(H33&lt;J33,"●"))))</f>
      </c>
      <c r="I34" s="223"/>
      <c r="J34" s="223"/>
      <c r="K34" s="222"/>
      <c r="L34" s="222"/>
      <c r="M34" s="222"/>
      <c r="N34" s="223">
        <f>IF(N33="","",IF(N33&gt;P33,"○",IF(N33=P33,"△",IF(N33&lt;P33,"●"))))</f>
      </c>
      <c r="O34" s="223"/>
      <c r="P34" s="223"/>
      <c r="Z34" s="217"/>
      <c r="AA34" s="217"/>
      <c r="AB34" s="217"/>
      <c r="AC34" s="217"/>
      <c r="AD34" s="217"/>
      <c r="AE34" s="217"/>
      <c r="AF34" s="217"/>
      <c r="AG34" s="217"/>
      <c r="AH34" s="219"/>
      <c r="AI34" s="48"/>
      <c r="AJ34" s="220"/>
      <c r="AK34" s="48"/>
      <c r="AL34" s="48"/>
    </row>
    <row r="35" spans="1:38" ht="13.5" hidden="1">
      <c r="A35" s="221"/>
      <c r="B35" s="49">
        <f>IF(P27="","",P27)</f>
      </c>
      <c r="C35" s="49" t="s">
        <v>63</v>
      </c>
      <c r="D35" s="49">
        <f>IF(N27="","",N27)</f>
      </c>
      <c r="E35" s="49">
        <f>IF(P29="","",P29)</f>
      </c>
      <c r="F35" s="49" t="s">
        <v>63</v>
      </c>
      <c r="G35" s="49">
        <f>IF(N29="","",N29)</f>
      </c>
      <c r="H35" s="49">
        <f>IF(P31="","",P31)</f>
      </c>
      <c r="I35" s="49" t="s">
        <v>63</v>
      </c>
      <c r="J35" s="49">
        <f>IF(N31="","",N31)</f>
      </c>
      <c r="K35" s="49">
        <f>IF(P33="","",P33)</f>
      </c>
      <c r="L35" s="49" t="s">
        <v>63</v>
      </c>
      <c r="M35" s="49">
        <f>IF(N33="","",N33)</f>
      </c>
      <c r="N35" s="222"/>
      <c r="O35" s="222"/>
      <c r="P35" s="222"/>
      <c r="Y35" s="47"/>
      <c r="Z35" s="217">
        <f>COUNTIF(B36:Y36,"○")+COUNTIF(B36:Y36,"△")+COUNTIF(B36:Y36,"●")</f>
        <v>0</v>
      </c>
      <c r="AA35" s="217">
        <f>COUNTIF(B36:Y36,"○")</f>
        <v>0</v>
      </c>
      <c r="AB35" s="217">
        <f>COUNTIF(B36:Y36,"●")</f>
        <v>0</v>
      </c>
      <c r="AC35" s="217">
        <f>COUNTIF(B36:Y36,"△")</f>
        <v>0</v>
      </c>
      <c r="AD35" s="217">
        <f>SUM(B35,E35,H35,K35,Q35,T35,W35)</f>
        <v>0</v>
      </c>
      <c r="AE35" s="217">
        <f>SUM(D35,G35,J35,M35,S35,V35,Y35)</f>
        <v>0</v>
      </c>
      <c r="AF35" s="217">
        <f>AD35-AE35</f>
        <v>0</v>
      </c>
      <c r="AG35" s="217">
        <f>IF(COUNT(AA35:AC36),AA35*3+AC35,)</f>
        <v>0</v>
      </c>
      <c r="AH35" s="218">
        <f>RANK(AJ35,$AJ27:$AJ37,0)</f>
        <v>1</v>
      </c>
      <c r="AI35" s="48"/>
      <c r="AJ35" s="220">
        <f>AG35*100+AF35+AD35/100</f>
        <v>0</v>
      </c>
      <c r="AK35" s="48"/>
      <c r="AL35" s="48"/>
    </row>
    <row r="36" spans="1:38" ht="18.75" hidden="1">
      <c r="A36" s="221"/>
      <c r="B36" s="223">
        <f>IF(B35="","",IF(B35&gt;D35,"○",IF(B35=D35,"△",IF(B35&lt;D35,"●"))))</f>
      </c>
      <c r="C36" s="223"/>
      <c r="D36" s="223"/>
      <c r="E36" s="223">
        <f>IF(E35="","",IF(E35&gt;G35,"○",IF(E35=G35,"△",IF(E35&lt;G35,"●"))))</f>
      </c>
      <c r="F36" s="223"/>
      <c r="G36" s="223"/>
      <c r="H36" s="223">
        <f>IF(H35="","",IF(H35&gt;J35,"○",IF(H35=J35,"△",IF(H35&lt;J35,"●"))))</f>
      </c>
      <c r="I36" s="223"/>
      <c r="J36" s="223"/>
      <c r="K36" s="223">
        <f>IF(K35="","",IF(K35&gt;M35,"○",IF(K35=M35,"△",IF(K35&lt;M35,"●"))))</f>
      </c>
      <c r="L36" s="223"/>
      <c r="M36" s="223"/>
      <c r="N36" s="222"/>
      <c r="O36" s="222"/>
      <c r="P36" s="222"/>
      <c r="Z36" s="217"/>
      <c r="AA36" s="217"/>
      <c r="AB36" s="217"/>
      <c r="AC36" s="217"/>
      <c r="AD36" s="217"/>
      <c r="AE36" s="217"/>
      <c r="AF36" s="217"/>
      <c r="AG36" s="217"/>
      <c r="AH36" s="219"/>
      <c r="AI36" s="48"/>
      <c r="AJ36" s="220"/>
      <c r="AK36" s="48"/>
      <c r="AL36" s="48"/>
    </row>
    <row r="37" spans="1:16" ht="13.5">
      <c r="A37" s="51"/>
      <c r="B37" s="232"/>
      <c r="C37" s="232"/>
      <c r="D37" s="232"/>
      <c r="E37" s="232"/>
      <c r="F37" s="232"/>
      <c r="G37" s="232"/>
      <c r="H37" s="45"/>
      <c r="I37" s="45"/>
      <c r="J37" s="45"/>
      <c r="K37" s="45"/>
      <c r="L37" s="45"/>
      <c r="M37" s="45"/>
      <c r="N37" s="232"/>
      <c r="O37" s="232"/>
      <c r="P37" s="232"/>
    </row>
    <row r="38" spans="1:38" ht="13.5" hidden="1">
      <c r="A38" s="221"/>
      <c r="B38" s="49" t="e">
        <f>IF(#REF!="","",#REF!)</f>
        <v>#REF!</v>
      </c>
      <c r="C38" s="49" t="s">
        <v>63</v>
      </c>
      <c r="D38" s="49" t="e">
        <f>IF(#REF!="","",#REF!)</f>
        <v>#REF!</v>
      </c>
      <c r="E38" s="49" t="e">
        <f>IF(#REF!="","",#REF!)</f>
        <v>#REF!</v>
      </c>
      <c r="F38" s="49" t="s">
        <v>63</v>
      </c>
      <c r="G38" s="49" t="e">
        <f>IF(#REF!="","",#REF!)</f>
        <v>#REF!</v>
      </c>
      <c r="H38" s="49" t="e">
        <f>IF(#REF!="","",#REF!)</f>
        <v>#REF!</v>
      </c>
      <c r="I38" s="49" t="s">
        <v>63</v>
      </c>
      <c r="J38" s="49" t="e">
        <f>IF(#REF!="","",#REF!)</f>
        <v>#REF!</v>
      </c>
      <c r="K38" s="49" t="e">
        <f>IF(#REF!="","",#REF!)</f>
        <v>#REF!</v>
      </c>
      <c r="L38" s="49" t="s">
        <v>63</v>
      </c>
      <c r="M38" s="49" t="e">
        <f>IF(#REF!="","",#REF!)</f>
        <v>#REF!</v>
      </c>
      <c r="N38" s="222"/>
      <c r="O38" s="222"/>
      <c r="P38" s="222"/>
      <c r="Y38" s="47"/>
      <c r="Z38" s="217">
        <f>COUNTIF(B39:Y39,"○")+COUNTIF(B39:Y39,"△")+COUNTIF(B39:Y39,"●")</f>
        <v>0</v>
      </c>
      <c r="AA38" s="217">
        <f>COUNTIF(B39:Y39,"○")</f>
        <v>0</v>
      </c>
      <c r="AB38" s="217">
        <f>COUNTIF(B39:Y39,"●")</f>
        <v>0</v>
      </c>
      <c r="AC38" s="217">
        <f>COUNTIF(B39:Y39,"△")</f>
        <v>0</v>
      </c>
      <c r="AD38" s="217" t="e">
        <f>SUM(B38,E38,H38,K38,Q38,T38,W38)</f>
        <v>#REF!</v>
      </c>
      <c r="AE38" s="217" t="e">
        <f>SUM(D38,G38,J38,M38,S38,V38,Y38)</f>
        <v>#REF!</v>
      </c>
      <c r="AF38" s="217" t="e">
        <f>AD38-AE38</f>
        <v>#REF!</v>
      </c>
      <c r="AG38" s="217">
        <f>IF(COUNT(AA38:AC39),AA38*3+AC38,)</f>
        <v>0</v>
      </c>
      <c r="AH38" s="218" t="e">
        <f>RANK(AJ38,$AJ38:$AJ40,0)</f>
        <v>#REF!</v>
      </c>
      <c r="AI38" s="48"/>
      <c r="AJ38" s="220" t="e">
        <f>AG38*100+AF38+AD38/100</f>
        <v>#REF!</v>
      </c>
      <c r="AK38" s="48"/>
      <c r="AL38" s="48"/>
    </row>
    <row r="39" spans="1:38" ht="18.75" hidden="1">
      <c r="A39" s="221"/>
      <c r="B39" s="223" t="e">
        <f>IF(B38="","",IF(B38&gt;D38,"○",IF(B38=D38,"△",IF(B38&lt;D38,"●"))))</f>
        <v>#REF!</v>
      </c>
      <c r="C39" s="223"/>
      <c r="D39" s="223"/>
      <c r="E39" s="223" t="e">
        <f>IF(E38="","",IF(E38&gt;G38,"○",IF(E38=G38,"△",IF(E38&lt;G38,"●"))))</f>
        <v>#REF!</v>
      </c>
      <c r="F39" s="223"/>
      <c r="G39" s="223"/>
      <c r="H39" s="223" t="e">
        <f>IF(H38="","",IF(H38&gt;J38,"○",IF(H38=J38,"△",IF(H38&lt;J38,"●"))))</f>
        <v>#REF!</v>
      </c>
      <c r="I39" s="223"/>
      <c r="J39" s="223"/>
      <c r="K39" s="223" t="e">
        <f>IF(K38="","",IF(K38&gt;M38,"○",IF(K38=M38,"△",IF(K38&lt;M38,"●"))))</f>
        <v>#REF!</v>
      </c>
      <c r="L39" s="223"/>
      <c r="M39" s="223"/>
      <c r="N39" s="222"/>
      <c r="O39" s="222"/>
      <c r="P39" s="222"/>
      <c r="Z39" s="217"/>
      <c r="AA39" s="217"/>
      <c r="AB39" s="217"/>
      <c r="AC39" s="217"/>
      <c r="AD39" s="217"/>
      <c r="AE39" s="217"/>
      <c r="AF39" s="217"/>
      <c r="AG39" s="217"/>
      <c r="AH39" s="219"/>
      <c r="AI39" s="48"/>
      <c r="AJ39" s="220"/>
      <c r="AK39" s="48"/>
      <c r="AL39" s="48"/>
    </row>
  </sheetData>
  <sheetProtection/>
  <mergeCells count="303">
    <mergeCell ref="A35:A36"/>
    <mergeCell ref="N35:P36"/>
    <mergeCell ref="B36:D36"/>
    <mergeCell ref="E36:G36"/>
    <mergeCell ref="K36:M36"/>
    <mergeCell ref="N32:P32"/>
    <mergeCell ref="E32:G32"/>
    <mergeCell ref="K32:M32"/>
    <mergeCell ref="A33:A34"/>
    <mergeCell ref="B34:D34"/>
    <mergeCell ref="B30:D30"/>
    <mergeCell ref="H30:J30"/>
    <mergeCell ref="K30:M30"/>
    <mergeCell ref="A31:A32"/>
    <mergeCell ref="A29:A30"/>
    <mergeCell ref="E29:G30"/>
    <mergeCell ref="B32:D32"/>
    <mergeCell ref="H31:J32"/>
    <mergeCell ref="H26:J26"/>
    <mergeCell ref="N26:P26"/>
    <mergeCell ref="B26:D26"/>
    <mergeCell ref="E26:G26"/>
    <mergeCell ref="K26:M26"/>
    <mergeCell ref="A27:A28"/>
    <mergeCell ref="B27:D28"/>
    <mergeCell ref="E28:G28"/>
    <mergeCell ref="H28:J28"/>
    <mergeCell ref="K28:M28"/>
    <mergeCell ref="A21:A22"/>
    <mergeCell ref="K21:M22"/>
    <mergeCell ref="A23:A24"/>
    <mergeCell ref="N23:P24"/>
    <mergeCell ref="B25:D25"/>
    <mergeCell ref="E25:G25"/>
    <mergeCell ref="N25:P25"/>
    <mergeCell ref="B24:D24"/>
    <mergeCell ref="E24:G24"/>
    <mergeCell ref="H24:J24"/>
    <mergeCell ref="N6:P6"/>
    <mergeCell ref="A9:A10"/>
    <mergeCell ref="K9:M10"/>
    <mergeCell ref="A11:A12"/>
    <mergeCell ref="N11:P12"/>
    <mergeCell ref="Q13:Q25"/>
    <mergeCell ref="A15:A16"/>
    <mergeCell ref="A17:A18"/>
    <mergeCell ref="A19:A20"/>
    <mergeCell ref="H19:J20"/>
    <mergeCell ref="AC9:AC10"/>
    <mergeCell ref="AE3:AE4"/>
    <mergeCell ref="AF3:AF4"/>
    <mergeCell ref="AG3:AG4"/>
    <mergeCell ref="A3:A4"/>
    <mergeCell ref="E5:G6"/>
    <mergeCell ref="B6:D6"/>
    <mergeCell ref="A5:A6"/>
    <mergeCell ref="H6:J6"/>
    <mergeCell ref="K6:M6"/>
    <mergeCell ref="AB5:AB6"/>
    <mergeCell ref="AC5:AC6"/>
    <mergeCell ref="Z3:Z4"/>
    <mergeCell ref="AA3:AA4"/>
    <mergeCell ref="AB3:AB4"/>
    <mergeCell ref="AC3:AC4"/>
    <mergeCell ref="T2:V2"/>
    <mergeCell ref="W2:Y2"/>
    <mergeCell ref="B3:D4"/>
    <mergeCell ref="AG9:AG10"/>
    <mergeCell ref="AF11:AF12"/>
    <mergeCell ref="AG11:AG12"/>
    <mergeCell ref="AC7:AC8"/>
    <mergeCell ref="AD7:AD8"/>
    <mergeCell ref="AE7:AE8"/>
    <mergeCell ref="AA5:AA6"/>
    <mergeCell ref="B2:D2"/>
    <mergeCell ref="E2:G2"/>
    <mergeCell ref="H2:J2"/>
    <mergeCell ref="K2:M2"/>
    <mergeCell ref="N2:P2"/>
    <mergeCell ref="Q2:S2"/>
    <mergeCell ref="AH3:AH4"/>
    <mergeCell ref="AJ3:AJ4"/>
    <mergeCell ref="E4:G4"/>
    <mergeCell ref="H4:J4"/>
    <mergeCell ref="K4:M4"/>
    <mergeCell ref="N4:P4"/>
    <mergeCell ref="Q4:S4"/>
    <mergeCell ref="T4:V4"/>
    <mergeCell ref="W4:Y4"/>
    <mergeCell ref="AD3:AD4"/>
    <mergeCell ref="AD5:AD6"/>
    <mergeCell ref="AE5:AE6"/>
    <mergeCell ref="AF5:AF6"/>
    <mergeCell ref="AG5:AG6"/>
    <mergeCell ref="AH5:AH6"/>
    <mergeCell ref="AJ5:AJ6"/>
    <mergeCell ref="W6:Y6"/>
    <mergeCell ref="A7:A8"/>
    <mergeCell ref="H7:J8"/>
    <mergeCell ref="Z7:Z8"/>
    <mergeCell ref="AA7:AA8"/>
    <mergeCell ref="AB7:AB8"/>
    <mergeCell ref="W8:Y8"/>
    <mergeCell ref="Q6:S6"/>
    <mergeCell ref="T6:V6"/>
    <mergeCell ref="Z5:Z6"/>
    <mergeCell ref="B8:D8"/>
    <mergeCell ref="E8:G8"/>
    <mergeCell ref="K8:M8"/>
    <mergeCell ref="N8:P8"/>
    <mergeCell ref="Q8:S8"/>
    <mergeCell ref="T8:V8"/>
    <mergeCell ref="AD9:AD10"/>
    <mergeCell ref="AE9:AE10"/>
    <mergeCell ref="AF9:AF10"/>
    <mergeCell ref="AF7:AF8"/>
    <mergeCell ref="AG7:AG8"/>
    <mergeCell ref="AJ9:AJ10"/>
    <mergeCell ref="AH7:AH8"/>
    <mergeCell ref="AJ7:AJ8"/>
    <mergeCell ref="AH9:AH10"/>
    <mergeCell ref="B10:D10"/>
    <mergeCell ref="E10:G10"/>
    <mergeCell ref="H10:J10"/>
    <mergeCell ref="N10:P10"/>
    <mergeCell ref="Q10:S10"/>
    <mergeCell ref="T10:V10"/>
    <mergeCell ref="W10:Y10"/>
    <mergeCell ref="AA9:AA10"/>
    <mergeCell ref="AB9:AB10"/>
    <mergeCell ref="Z11:Z12"/>
    <mergeCell ref="AA11:AA12"/>
    <mergeCell ref="AB11:AB12"/>
    <mergeCell ref="Z9:Z10"/>
    <mergeCell ref="AC11:AC12"/>
    <mergeCell ref="AD11:AD12"/>
    <mergeCell ref="AE11:AE12"/>
    <mergeCell ref="E17:G18"/>
    <mergeCell ref="AH11:AH12"/>
    <mergeCell ref="AJ11:AJ12"/>
    <mergeCell ref="W12:Y12"/>
    <mergeCell ref="AB15:AB16"/>
    <mergeCell ref="AC15:AC16"/>
    <mergeCell ref="AD15:AD16"/>
    <mergeCell ref="B12:D12"/>
    <mergeCell ref="E12:G12"/>
    <mergeCell ref="H12:J12"/>
    <mergeCell ref="K12:M12"/>
    <mergeCell ref="Q12:S12"/>
    <mergeCell ref="T12:V12"/>
    <mergeCell ref="B14:D14"/>
    <mergeCell ref="E14:G14"/>
    <mergeCell ref="H14:J14"/>
    <mergeCell ref="K14:M14"/>
    <mergeCell ref="N14:P14"/>
    <mergeCell ref="B15:D16"/>
    <mergeCell ref="AF15:AF16"/>
    <mergeCell ref="AG15:AG16"/>
    <mergeCell ref="AB19:AB20"/>
    <mergeCell ref="AC19:AC20"/>
    <mergeCell ref="AD19:AD20"/>
    <mergeCell ref="AE19:AE20"/>
    <mergeCell ref="AF17:AF18"/>
    <mergeCell ref="AG17:AG18"/>
    <mergeCell ref="AD17:AD18"/>
    <mergeCell ref="AE17:AE18"/>
    <mergeCell ref="AH15:AH16"/>
    <mergeCell ref="AJ15:AJ16"/>
    <mergeCell ref="E16:G16"/>
    <mergeCell ref="H16:J16"/>
    <mergeCell ref="K16:M16"/>
    <mergeCell ref="N16:P16"/>
    <mergeCell ref="Z15:Z16"/>
    <mergeCell ref="AA15:AA16"/>
    <mergeCell ref="AE15:AE16"/>
    <mergeCell ref="V13:V25"/>
    <mergeCell ref="AH17:AH18"/>
    <mergeCell ref="AJ17:AJ18"/>
    <mergeCell ref="B18:D18"/>
    <mergeCell ref="H18:J18"/>
    <mergeCell ref="K18:M18"/>
    <mergeCell ref="N18:P18"/>
    <mergeCell ref="Z17:Z18"/>
    <mergeCell ref="AA17:AA18"/>
    <mergeCell ref="AB17:AB18"/>
    <mergeCell ref="AC17:AC18"/>
    <mergeCell ref="AF19:AF20"/>
    <mergeCell ref="AG19:AG20"/>
    <mergeCell ref="AH19:AH20"/>
    <mergeCell ref="AJ19:AJ20"/>
    <mergeCell ref="B20:D20"/>
    <mergeCell ref="E20:G20"/>
    <mergeCell ref="K20:M20"/>
    <mergeCell ref="N20:P20"/>
    <mergeCell ref="Z19:Z20"/>
    <mergeCell ref="AA19:AA20"/>
    <mergeCell ref="AJ21:AJ22"/>
    <mergeCell ref="B22:D22"/>
    <mergeCell ref="E22:G22"/>
    <mergeCell ref="H22:J22"/>
    <mergeCell ref="N22:P22"/>
    <mergeCell ref="Z21:Z22"/>
    <mergeCell ref="AA21:AA22"/>
    <mergeCell ref="AB21:AB22"/>
    <mergeCell ref="AC21:AC22"/>
    <mergeCell ref="K24:M24"/>
    <mergeCell ref="Z23:Z24"/>
    <mergeCell ref="AA23:AA24"/>
    <mergeCell ref="S13:S25"/>
    <mergeCell ref="T13:T25"/>
    <mergeCell ref="U13:U25"/>
    <mergeCell ref="W13:W25"/>
    <mergeCell ref="X13:X25"/>
    <mergeCell ref="R13:R25"/>
    <mergeCell ref="AD27:AD28"/>
    <mergeCell ref="AE27:AE28"/>
    <mergeCell ref="AF23:AF24"/>
    <mergeCell ref="AB23:AB24"/>
    <mergeCell ref="AC23:AC24"/>
    <mergeCell ref="AD23:AD24"/>
    <mergeCell ref="AE23:AE24"/>
    <mergeCell ref="AG23:AG24"/>
    <mergeCell ref="AH23:AH24"/>
    <mergeCell ref="AF21:AF22"/>
    <mergeCell ref="AG21:AG22"/>
    <mergeCell ref="AD21:AD22"/>
    <mergeCell ref="AE21:AE22"/>
    <mergeCell ref="AH21:AH22"/>
    <mergeCell ref="AJ23:AJ24"/>
    <mergeCell ref="AF27:AF28"/>
    <mergeCell ref="AG27:AG28"/>
    <mergeCell ref="AH27:AH28"/>
    <mergeCell ref="AJ27:AJ28"/>
    <mergeCell ref="N28:P28"/>
    <mergeCell ref="Z27:Z28"/>
    <mergeCell ref="AA27:AA28"/>
    <mergeCell ref="AB27:AB28"/>
    <mergeCell ref="AC27:AC28"/>
    <mergeCell ref="Z29:Z30"/>
    <mergeCell ref="AA29:AA30"/>
    <mergeCell ref="AB29:AB30"/>
    <mergeCell ref="AC29:AC30"/>
    <mergeCell ref="N30:P30"/>
    <mergeCell ref="AD29:AD30"/>
    <mergeCell ref="AE29:AE30"/>
    <mergeCell ref="AF29:AF30"/>
    <mergeCell ref="AG29:AG30"/>
    <mergeCell ref="AH29:AH30"/>
    <mergeCell ref="AJ29:AJ30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J31:AJ32"/>
    <mergeCell ref="AH33:AH34"/>
    <mergeCell ref="AJ33:AJ34"/>
    <mergeCell ref="AF33:AF34"/>
    <mergeCell ref="AG33:AG34"/>
    <mergeCell ref="E34:G34"/>
    <mergeCell ref="N34:P34"/>
    <mergeCell ref="Z33:Z34"/>
    <mergeCell ref="AA33:AA34"/>
    <mergeCell ref="AB33:AB34"/>
    <mergeCell ref="AC33:AC34"/>
    <mergeCell ref="H34:J34"/>
    <mergeCell ref="K33:M34"/>
    <mergeCell ref="AD33:AD34"/>
    <mergeCell ref="AE33:AE34"/>
    <mergeCell ref="AB35:AB36"/>
    <mergeCell ref="AC35:AC36"/>
    <mergeCell ref="AD35:AD36"/>
    <mergeCell ref="AE35:AE36"/>
    <mergeCell ref="AF35:AF36"/>
    <mergeCell ref="AG35:AG36"/>
    <mergeCell ref="AH35:AH36"/>
    <mergeCell ref="AJ35:AJ36"/>
    <mergeCell ref="H36:J36"/>
    <mergeCell ref="B37:D37"/>
    <mergeCell ref="E37:G37"/>
    <mergeCell ref="N37:P37"/>
    <mergeCell ref="Z35:Z36"/>
    <mergeCell ref="AA35:AA36"/>
    <mergeCell ref="A38:A39"/>
    <mergeCell ref="N38:P39"/>
    <mergeCell ref="Z38:Z39"/>
    <mergeCell ref="AA38:AA39"/>
    <mergeCell ref="AB38:AB39"/>
    <mergeCell ref="AC38:AC39"/>
    <mergeCell ref="B39:D39"/>
    <mergeCell ref="E39:G39"/>
    <mergeCell ref="H39:J39"/>
    <mergeCell ref="K39:M39"/>
    <mergeCell ref="AD38:AD39"/>
    <mergeCell ref="AE38:AE39"/>
    <mergeCell ref="AF38:AF39"/>
    <mergeCell ref="AG38:AG39"/>
    <mergeCell ref="AH38:AH39"/>
    <mergeCell ref="AJ38:AJ39"/>
  </mergeCells>
  <printOptions/>
  <pageMargins left="0.39" right="0.38" top="0.24" bottom="0.23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KOMATU TAKUYA</dc:creator>
  <cp:keywords/>
  <dc:description/>
  <cp:lastModifiedBy>modele-i_007</cp:lastModifiedBy>
  <cp:lastPrinted>2014-08-28T02:10:31Z</cp:lastPrinted>
  <dcterms:created xsi:type="dcterms:W3CDTF">2009-08-26T13:01:25Z</dcterms:created>
  <dcterms:modified xsi:type="dcterms:W3CDTF">2014-09-17T01:16:43Z</dcterms:modified>
  <cp:category/>
  <cp:version/>
  <cp:contentType/>
  <cp:contentStatus/>
</cp:coreProperties>
</file>