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8255" windowHeight="11760" activeTab="5"/>
  </bookViews>
  <sheets>
    <sheet name="1次リーグ" sheetId="1" r:id="rId1"/>
    <sheet name="1次リーグ組合せ" sheetId="2" r:id="rId2"/>
    <sheet name="1次星取表" sheetId="3" r:id="rId3"/>
    <sheet name="2次リーグ" sheetId="4" r:id="rId4"/>
    <sheet name="1次.2次リーグ組合せ" sheetId="5" r:id="rId5"/>
    <sheet name="順位決定戦" sheetId="6" r:id="rId6"/>
  </sheets>
  <definedNames/>
  <calcPr fullCalcOnLoad="1"/>
</workbook>
</file>

<file path=xl/sharedStrings.xml><?xml version="1.0" encoding="utf-8"?>
<sst xmlns="http://schemas.openxmlformats.org/spreadsheetml/2006/main" count="537" uniqueCount="129">
  <si>
    <t>1次予選</t>
  </si>
  <si>
    <t>A</t>
  </si>
  <si>
    <t>B</t>
  </si>
  <si>
    <t>C</t>
  </si>
  <si>
    <t>①</t>
  </si>
  <si>
    <t>②</t>
  </si>
  <si>
    <t>③</t>
  </si>
  <si>
    <t>④</t>
  </si>
  <si>
    <t>⑤</t>
  </si>
  <si>
    <t>⑥</t>
  </si>
  <si>
    <t>審判</t>
  </si>
  <si>
    <t>D</t>
  </si>
  <si>
    <t>試合数</t>
  </si>
  <si>
    <t>得点</t>
  </si>
  <si>
    <t>【1次リーグ】</t>
  </si>
  <si>
    <t>【1次リーグブロック表】</t>
  </si>
  <si>
    <t>【2次予選抽選会】</t>
  </si>
  <si>
    <t>※2次予選進出チームの指導者は必ず参加する事！</t>
  </si>
  <si>
    <t>※参加しないチームがあった場合はそのブロックの下位のチームを繰り上げします</t>
  </si>
  <si>
    <t>F</t>
  </si>
  <si>
    <t>E</t>
  </si>
  <si>
    <t>対戦</t>
  </si>
  <si>
    <t>時間</t>
  </si>
  <si>
    <t>【開催日及び会場】</t>
  </si>
  <si>
    <t>【予備日】</t>
  </si>
  <si>
    <t>蒲原河川敷D1、D2、F1、F2</t>
  </si>
  <si>
    <t>ブロック</t>
  </si>
  <si>
    <t>勝</t>
  </si>
  <si>
    <t>負</t>
  </si>
  <si>
    <t>分</t>
  </si>
  <si>
    <t>失点</t>
  </si>
  <si>
    <t>得失点</t>
  </si>
  <si>
    <t>勝ち点</t>
  </si>
  <si>
    <t>順位</t>
  </si>
  <si>
    <t>-</t>
  </si>
  <si>
    <t>Aブロック</t>
  </si>
  <si>
    <t>Dブロック</t>
  </si>
  <si>
    <t>Bブロック</t>
  </si>
  <si>
    <t>袖師SSS</t>
  </si>
  <si>
    <t>由比SSS</t>
  </si>
  <si>
    <t>有度FC</t>
  </si>
  <si>
    <t>辻SSS</t>
  </si>
  <si>
    <t>本部ベンチ左側</t>
  </si>
  <si>
    <t>本部ベンチ右側</t>
  </si>
  <si>
    <t>G</t>
  </si>
  <si>
    <t>H</t>
  </si>
  <si>
    <t>SALFUS oRs</t>
  </si>
  <si>
    <t>⑦</t>
  </si>
  <si>
    <t>vs</t>
  </si>
  <si>
    <t>しずぎんカップ</t>
  </si>
  <si>
    <t>第29回　静岡県ユースU-11・8人制サッカー大会</t>
  </si>
  <si>
    <t>【　審判　】</t>
  </si>
  <si>
    <t>試合開始10分前に主審・予備審は各本部横審判テントに集合し、打合せ等を行う。</t>
  </si>
  <si>
    <t>Hブロック</t>
  </si>
  <si>
    <t>Gブロック</t>
  </si>
  <si>
    <t>Fブロック</t>
  </si>
  <si>
    <t>(月祝)</t>
  </si>
  <si>
    <t>(日）</t>
  </si>
  <si>
    <r>
      <t>3チーム7</t>
    </r>
    <r>
      <rPr>
        <sz val="11"/>
        <color indexed="8"/>
        <rFont val="MS UI Gothic"/>
        <family val="3"/>
      </rPr>
      <t>ブロック</t>
    </r>
    <r>
      <rPr>
        <sz val="11"/>
        <color indexed="8"/>
        <rFont val="MS UI Gothic"/>
        <family val="3"/>
      </rPr>
      <t>/4チーム1ブロック</t>
    </r>
    <r>
      <rPr>
        <sz val="11"/>
        <color indexed="8"/>
        <rFont val="MS UI Gothic"/>
        <family val="3"/>
      </rPr>
      <t>が総当たりのリーグ戦</t>
    </r>
  </si>
  <si>
    <r>
      <t>3チーム7</t>
    </r>
    <r>
      <rPr>
        <sz val="11"/>
        <color indexed="8"/>
        <rFont val="MS UI Gothic"/>
        <family val="3"/>
      </rPr>
      <t>ブロックは</t>
    </r>
    <r>
      <rPr>
        <sz val="11"/>
        <color indexed="8"/>
        <rFont val="MS UI Gothic"/>
        <family val="3"/>
      </rPr>
      <t>1位/4チーム1ブロックは上位2チーム</t>
    </r>
    <r>
      <rPr>
        <sz val="11"/>
        <color indexed="8"/>
        <rFont val="MS UI Gothic"/>
        <family val="3"/>
      </rPr>
      <t>が</t>
    </r>
    <r>
      <rPr>
        <sz val="11"/>
        <color indexed="8"/>
        <rFont val="MS UI Gothic"/>
        <family val="3"/>
      </rPr>
      <t>2次予選進出</t>
    </r>
  </si>
  <si>
    <t>Cブロック</t>
  </si>
  <si>
    <t>Eブロック</t>
  </si>
  <si>
    <t>第一主審</t>
  </si>
  <si>
    <t>第二主審</t>
  </si>
  <si>
    <t>11月24日(月祝)　蒲原河川敷D</t>
  </si>
  <si>
    <t>11月24日(月祝)　蒲原河川敷F</t>
  </si>
  <si>
    <t>第一主審・第二主審共に3級以上の有資格者とする。する。</t>
  </si>
  <si>
    <t>入江SSS</t>
  </si>
  <si>
    <t>清水プエルトSC</t>
  </si>
  <si>
    <t>庵原SCSSS</t>
  </si>
  <si>
    <t>清水第八SC</t>
  </si>
  <si>
    <t>三保FC</t>
  </si>
  <si>
    <t>RISE SC</t>
  </si>
  <si>
    <t>江尻SSS</t>
  </si>
  <si>
    <t>駒越小SSS</t>
  </si>
  <si>
    <t>清水北SSS</t>
  </si>
  <si>
    <t>浜田SSS</t>
  </si>
  <si>
    <t>不二見SSS</t>
  </si>
  <si>
    <t>有度FCR</t>
  </si>
  <si>
    <t>清水クラブSS</t>
  </si>
  <si>
    <t>東海小SSS</t>
  </si>
  <si>
    <t>岡小SSS</t>
  </si>
  <si>
    <t>VALOR FC</t>
  </si>
  <si>
    <t>飯田FSSS</t>
  </si>
  <si>
    <t>高部JFC</t>
  </si>
  <si>
    <t>興津SSS</t>
  </si>
  <si>
    <t>清水ヴァーモス</t>
  </si>
  <si>
    <t>本部</t>
  </si>
  <si>
    <t>1次予選・2次予選</t>
  </si>
  <si>
    <t>予備日・プレーオフ</t>
  </si>
  <si>
    <t>1次予選終了後、Dコート本部にて行います</t>
  </si>
  <si>
    <t>高部JFC</t>
  </si>
  <si>
    <t>清水ヴァーモス</t>
  </si>
  <si>
    <t>興津SSS</t>
  </si>
  <si>
    <t>有度FC</t>
  </si>
  <si>
    <t>11月30日(日)　蒲原河川敷D1</t>
  </si>
  <si>
    <t>11月30日(日)　蒲原河川敷D2</t>
  </si>
  <si>
    <t>11月30日(日)　蒲原河川敷F1</t>
  </si>
  <si>
    <t>11月30日(日)　蒲原河川敷F2</t>
  </si>
  <si>
    <t>(月祝)</t>
  </si>
  <si>
    <t>【2次リーグブロック表】</t>
  </si>
  <si>
    <t>【2次リーグ】</t>
  </si>
  <si>
    <r>
      <t>3チーム3</t>
    </r>
    <r>
      <rPr>
        <sz val="11"/>
        <color indexed="8"/>
        <rFont val="MS UI Gothic"/>
        <family val="3"/>
      </rPr>
      <t>ブロック</t>
    </r>
    <r>
      <rPr>
        <sz val="11"/>
        <color indexed="8"/>
        <rFont val="MS UI Gothic"/>
        <family val="3"/>
      </rPr>
      <t>/3チーム1ブロック</t>
    </r>
    <r>
      <rPr>
        <sz val="11"/>
        <color indexed="8"/>
        <rFont val="MS UI Gothic"/>
        <family val="3"/>
      </rPr>
      <t>が総当たりのリーグ戦</t>
    </r>
  </si>
  <si>
    <r>
      <rPr>
        <sz val="11"/>
        <color indexed="8"/>
        <rFont val="MS UI Gothic"/>
        <family val="3"/>
      </rPr>
      <t>ブロックは</t>
    </r>
    <r>
      <rPr>
        <sz val="11"/>
        <color indexed="8"/>
        <rFont val="MS UI Gothic"/>
        <family val="3"/>
      </rPr>
      <t>1位は県大会出場決定/各ブロック2チーム</t>
    </r>
    <r>
      <rPr>
        <sz val="11"/>
        <color indexed="8"/>
        <rFont val="MS UI Gothic"/>
        <family val="3"/>
      </rPr>
      <t>がプレーオフ</t>
    </r>
  </si>
  <si>
    <t>RISE SC</t>
  </si>
  <si>
    <t>SALFUS oRs</t>
  </si>
  <si>
    <t>駒越小SSS</t>
  </si>
  <si>
    <t>清水クラブSS</t>
  </si>
  <si>
    <t>VALOR FC</t>
  </si>
  <si>
    <t>清水プエルトSC</t>
  </si>
  <si>
    <t>由比SSS</t>
  </si>
  <si>
    <t>A</t>
  </si>
  <si>
    <t>B</t>
  </si>
  <si>
    <t>C</t>
  </si>
  <si>
    <t>①</t>
  </si>
  <si>
    <t>②</t>
  </si>
  <si>
    <t>③</t>
  </si>
  <si>
    <t>④</t>
  </si>
  <si>
    <t>本部</t>
  </si>
  <si>
    <t>順位決定戦及びプレーオフ</t>
  </si>
  <si>
    <t>⑤</t>
  </si>
  <si>
    <t>⑥</t>
  </si>
  <si>
    <t>12月7日(日)　蒲原河川敷</t>
  </si>
  <si>
    <t>高部JFC</t>
  </si>
  <si>
    <t>SALFUS oRs</t>
  </si>
  <si>
    <t>RISE SC</t>
  </si>
  <si>
    <t>清水クラブSS</t>
  </si>
  <si>
    <t>由比SSS</t>
  </si>
  <si>
    <t>VALOR FC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</si>
</sst>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b/>
      <sz val="11"/>
      <name val="MS UI Gothic"/>
      <family val="3"/>
    </font>
    <font>
      <b/>
      <sz val="11"/>
      <color indexed="8"/>
      <name val="MS UI Gothic"/>
      <family val="3"/>
    </font>
    <font>
      <b/>
      <sz val="14"/>
      <color indexed="8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b/>
      <strike/>
      <sz val="11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40"/>
      <name val="MS UI Gothic"/>
      <family val="3"/>
    </font>
    <font>
      <sz val="12"/>
      <color indexed="8"/>
      <name val="MS UI Gothic"/>
      <family val="3"/>
    </font>
    <font>
      <sz val="11"/>
      <color indexed="10"/>
      <name val="MS UI Gothic"/>
      <family val="3"/>
    </font>
    <font>
      <b/>
      <sz val="11"/>
      <color indexed="10"/>
      <name val="MS UI Gothic"/>
      <family val="3"/>
    </font>
    <font>
      <b/>
      <sz val="16"/>
      <color indexed="9"/>
      <name val="MS UI Gothic"/>
      <family val="3"/>
    </font>
    <font>
      <sz val="14"/>
      <color indexed="8"/>
      <name val="MS UI Gothic"/>
      <family val="3"/>
    </font>
    <font>
      <sz val="10"/>
      <color indexed="8"/>
      <name val="MS UI Gothic"/>
      <family val="3"/>
    </font>
    <font>
      <sz val="9"/>
      <color indexed="8"/>
      <name val="MS UI Gothic"/>
      <family val="3"/>
    </font>
    <font>
      <sz val="8"/>
      <color indexed="8"/>
      <name val="MS UI Gothic"/>
      <family val="3"/>
    </font>
    <font>
      <b/>
      <sz val="18"/>
      <color indexed="9"/>
      <name val="MS UI Gothic"/>
      <family val="3"/>
    </font>
    <font>
      <b/>
      <sz val="11"/>
      <color indexed="9"/>
      <name val="MS UI Gothic"/>
      <family val="3"/>
    </font>
    <font>
      <sz val="16"/>
      <color indexed="8"/>
      <name val="MS UI Gothic"/>
      <family val="3"/>
    </font>
    <font>
      <b/>
      <sz val="10"/>
      <color indexed="8"/>
      <name val="MS UI Gothic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4"/>
      <color rgb="FF00B0F0"/>
      <name val="MS UI Gothic"/>
      <family val="3"/>
    </font>
    <font>
      <sz val="12"/>
      <color theme="1"/>
      <name val="MS UI Gothic"/>
      <family val="3"/>
    </font>
    <font>
      <sz val="11"/>
      <color rgb="FFFF0000"/>
      <name val="MS UI Gothic"/>
      <family val="3"/>
    </font>
    <font>
      <b/>
      <sz val="11"/>
      <color rgb="FFFF0000"/>
      <name val="MS UI Gothic"/>
      <family val="3"/>
    </font>
    <font>
      <b/>
      <sz val="11"/>
      <color theme="1"/>
      <name val="MS UI Gothic"/>
      <family val="3"/>
    </font>
    <font>
      <b/>
      <sz val="16"/>
      <color theme="0"/>
      <name val="MS UI Gothic"/>
      <family val="3"/>
    </font>
    <font>
      <sz val="14"/>
      <color theme="1"/>
      <name val="MS UI Gothic"/>
      <family val="3"/>
    </font>
    <font>
      <b/>
      <sz val="14"/>
      <color theme="1"/>
      <name val="MS UI Gothic"/>
      <family val="3"/>
    </font>
    <font>
      <sz val="10"/>
      <color theme="1"/>
      <name val="MS UI Gothic"/>
      <family val="3"/>
    </font>
    <font>
      <sz val="9"/>
      <color theme="1"/>
      <name val="MS UI Gothic"/>
      <family val="3"/>
    </font>
    <font>
      <sz val="8"/>
      <color theme="1"/>
      <name val="MS UI Gothic"/>
      <family val="3"/>
    </font>
    <font>
      <b/>
      <sz val="18"/>
      <color theme="0"/>
      <name val="MS UI Gothic"/>
      <family val="3"/>
    </font>
    <font>
      <b/>
      <sz val="11"/>
      <color theme="0"/>
      <name val="MS UI Gothic"/>
      <family val="3"/>
    </font>
    <font>
      <sz val="16"/>
      <color theme="1"/>
      <name val="MS UI Gothic"/>
      <family val="3"/>
    </font>
    <font>
      <b/>
      <sz val="10"/>
      <color theme="1"/>
      <name val="MS UI Gothic"/>
      <family val="3"/>
    </font>
    <font>
      <b/>
      <sz val="11"/>
      <name val="Calibri"/>
      <family val="3"/>
    </font>
    <font>
      <b/>
      <strike/>
      <sz val="11"/>
      <color theme="1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61" applyFont="1" applyFill="1" applyAlignment="1">
      <alignment horizontal="center" vertical="center" shrinkToFit="1"/>
      <protection/>
    </xf>
    <xf numFmtId="0" fontId="3" fillId="0" borderId="0" xfId="61" applyFont="1" applyFill="1">
      <alignment vertical="center"/>
      <protection/>
    </xf>
    <xf numFmtId="0" fontId="69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71" fillId="0" borderId="17" xfId="0" applyFont="1" applyFill="1" applyBorder="1" applyAlignment="1" applyProtection="1">
      <alignment horizontal="center" vertical="center" shrinkToFit="1"/>
      <protection/>
    </xf>
    <xf numFmtId="0" fontId="72" fillId="0" borderId="17" xfId="0" applyFont="1" applyFill="1" applyBorder="1" applyAlignment="1" applyProtection="1">
      <alignment horizontal="center" vertical="center" shrinkToFit="1"/>
      <protection/>
    </xf>
    <xf numFmtId="0" fontId="72" fillId="0" borderId="17" xfId="0" applyFont="1" applyFill="1" applyBorder="1" applyAlignment="1" applyProtection="1">
      <alignment horizontal="center" vertical="center" wrapText="1" shrinkToFit="1"/>
      <protection/>
    </xf>
    <xf numFmtId="0" fontId="64" fillId="0" borderId="17" xfId="0" applyFont="1" applyFill="1" applyBorder="1" applyAlignment="1" applyProtection="1">
      <alignment horizontal="center" vertical="center" shrinkToFit="1"/>
      <protection/>
    </xf>
    <xf numFmtId="0" fontId="73" fillId="0" borderId="17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71" fillId="0" borderId="18" xfId="0" applyFont="1" applyFill="1" applyBorder="1" applyAlignment="1" applyProtection="1">
      <alignment horizontal="center" vertical="center"/>
      <protection locked="0"/>
    </xf>
    <xf numFmtId="0" fontId="71" fillId="0" borderId="19" xfId="0" applyFont="1" applyFill="1" applyBorder="1" applyAlignment="1" applyProtection="1">
      <alignment horizontal="center" vertical="center"/>
      <protection locked="0"/>
    </xf>
    <xf numFmtId="0" fontId="71" fillId="0" borderId="20" xfId="0" applyFont="1" applyFill="1" applyBorder="1" applyAlignment="1" applyProtection="1">
      <alignment horizontal="center" vertical="center"/>
      <protection/>
    </xf>
    <xf numFmtId="0" fontId="71" fillId="0" borderId="18" xfId="0" applyFont="1" applyFill="1" applyBorder="1" applyAlignment="1" applyProtection="1">
      <alignment horizontal="center" vertical="center"/>
      <protection/>
    </xf>
    <xf numFmtId="0" fontId="71" fillId="0" borderId="19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2" fillId="0" borderId="0" xfId="0" applyFont="1" applyFill="1" applyAlignment="1" applyProtection="1">
      <alignment horizontal="center" vertical="center"/>
      <protection/>
    </xf>
    <xf numFmtId="0" fontId="77" fillId="0" borderId="17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9" fillId="0" borderId="0" xfId="62" applyFont="1" applyFill="1" applyBorder="1" applyAlignment="1" applyProtection="1">
      <alignment horizontal="center" vertical="center" shrinkToFit="1"/>
      <protection locked="0"/>
    </xf>
    <xf numFmtId="0" fontId="76" fillId="0" borderId="26" xfId="0" applyFont="1" applyFill="1" applyBorder="1" applyAlignment="1" applyProtection="1">
      <alignment horizontal="center" vertical="center"/>
      <protection/>
    </xf>
    <xf numFmtId="0" fontId="71" fillId="0" borderId="26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6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20" fontId="78" fillId="0" borderId="20" xfId="0" applyNumberFormat="1" applyFont="1" applyFill="1" applyBorder="1" applyAlignment="1">
      <alignment horizontal="center" vertical="center" shrinkToFit="1"/>
    </xf>
    <xf numFmtId="49" fontId="78" fillId="0" borderId="23" xfId="0" applyNumberFormat="1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49" fontId="78" fillId="0" borderId="12" xfId="0" applyNumberFormat="1" applyFont="1" applyFill="1" applyBorder="1" applyAlignment="1">
      <alignment horizontal="center" vertical="center" shrinkToFit="1"/>
    </xf>
    <xf numFmtId="49" fontId="78" fillId="0" borderId="16" xfId="0" applyNumberFormat="1" applyFont="1" applyFill="1" applyBorder="1" applyAlignment="1">
      <alignment horizontal="center" vertical="center" shrinkToFit="1"/>
    </xf>
    <xf numFmtId="49" fontId="78" fillId="0" borderId="47" xfId="0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78" fillId="0" borderId="13" xfId="0" applyNumberFormat="1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20" fontId="78" fillId="0" borderId="48" xfId="0" applyNumberFormat="1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20" fontId="5" fillId="0" borderId="48" xfId="0" applyNumberFormat="1" applyFont="1" applyBorder="1" applyAlignment="1">
      <alignment horizontal="center" vertical="center" shrinkToFit="1"/>
    </xf>
    <xf numFmtId="49" fontId="78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20" fontId="5" fillId="0" borderId="0" xfId="0" applyNumberFormat="1" applyFont="1" applyBorder="1" applyAlignment="1">
      <alignment horizontal="center" vertical="center" shrinkToFit="1"/>
    </xf>
    <xf numFmtId="0" fontId="78" fillId="0" borderId="0" xfId="0" applyFont="1" applyAlignment="1">
      <alignment vertical="center" shrinkToFit="1"/>
    </xf>
    <xf numFmtId="0" fontId="75" fillId="0" borderId="0" xfId="0" applyFont="1" applyFill="1" applyAlignment="1">
      <alignment horizontal="center" vertical="center" shrinkToFit="1"/>
    </xf>
    <xf numFmtId="49" fontId="78" fillId="0" borderId="11" xfId="0" applyNumberFormat="1" applyFont="1" applyFill="1" applyBorder="1" applyAlignment="1">
      <alignment horizontal="center" vertical="center" shrinkToFit="1"/>
    </xf>
    <xf numFmtId="0" fontId="79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7" fillId="0" borderId="25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56" fontId="6" fillId="0" borderId="0" xfId="0" applyNumberFormat="1" applyFont="1" applyAlignment="1">
      <alignment horizontal="center" vertical="center"/>
    </xf>
    <xf numFmtId="56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8" fillId="33" borderId="0" xfId="61" applyFont="1" applyFill="1" applyAlignment="1">
      <alignment horizontal="center" vertical="center" shrinkToFit="1"/>
      <protection/>
    </xf>
    <xf numFmtId="56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75" fillId="33" borderId="61" xfId="0" applyFont="1" applyFill="1" applyBorder="1" applyAlignment="1">
      <alignment horizontal="center" vertical="center" shrinkToFit="1"/>
    </xf>
    <xf numFmtId="0" fontId="75" fillId="33" borderId="62" xfId="0" applyFont="1" applyFill="1" applyBorder="1" applyAlignment="1">
      <alignment horizontal="center" vertical="center" shrinkToFit="1"/>
    </xf>
    <xf numFmtId="0" fontId="75" fillId="33" borderId="6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74" fillId="33" borderId="0" xfId="0" applyFont="1" applyFill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75" fillId="33" borderId="27" xfId="0" applyFont="1" applyFill="1" applyBorder="1" applyAlignment="1">
      <alignment horizontal="center" vertical="center" shrinkToFit="1"/>
    </xf>
    <xf numFmtId="0" fontId="75" fillId="33" borderId="64" xfId="0" applyFont="1" applyFill="1" applyBorder="1" applyAlignment="1">
      <alignment horizontal="center" vertical="center" shrinkToFit="1"/>
    </xf>
    <xf numFmtId="0" fontId="5" fillId="0" borderId="0" xfId="61" applyFont="1" applyFill="1" applyAlignment="1">
      <alignment horizontal="left" shrinkToFit="1"/>
      <protection/>
    </xf>
    <xf numFmtId="0" fontId="78" fillId="0" borderId="0" xfId="0" applyFont="1" applyFill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9" fillId="0" borderId="17" xfId="62" applyFont="1" applyFill="1" applyBorder="1" applyAlignment="1" applyProtection="1">
      <alignment horizontal="center" vertical="center" wrapText="1" shrinkToFit="1"/>
      <protection locked="0"/>
    </xf>
    <xf numFmtId="0" fontId="71" fillId="0" borderId="65" xfId="0" applyFont="1" applyFill="1" applyBorder="1" applyAlignment="1" applyProtection="1">
      <alignment horizontal="center" vertical="center"/>
      <protection/>
    </xf>
    <xf numFmtId="0" fontId="76" fillId="0" borderId="17" xfId="0" applyFont="1" applyFill="1" applyBorder="1" applyAlignment="1" applyProtection="1">
      <alignment horizontal="center" vertical="center"/>
      <protection/>
    </xf>
    <xf numFmtId="0" fontId="77" fillId="0" borderId="18" xfId="0" applyFont="1" applyFill="1" applyBorder="1" applyAlignment="1" applyProtection="1">
      <alignment horizontal="center" vertical="center" wrapText="1" shrinkToFit="1"/>
      <protection/>
    </xf>
    <xf numFmtId="0" fontId="77" fillId="0" borderId="20" xfId="0" applyFont="1" applyFill="1" applyBorder="1" applyAlignment="1" applyProtection="1">
      <alignment horizontal="center" vertical="center" wrapText="1" shrinkToFit="1"/>
      <protection/>
    </xf>
    <xf numFmtId="0" fontId="77" fillId="0" borderId="19" xfId="0" applyFont="1" applyFill="1" applyBorder="1" applyAlignment="1" applyProtection="1">
      <alignment horizontal="center" vertical="center" wrapText="1" shrinkToFit="1"/>
      <protection/>
    </xf>
    <xf numFmtId="0" fontId="77" fillId="0" borderId="18" xfId="0" applyFont="1" applyFill="1" applyBorder="1" applyAlignment="1" applyProtection="1">
      <alignment horizontal="center" vertical="center" shrinkToFit="1"/>
      <protection/>
    </xf>
    <xf numFmtId="0" fontId="77" fillId="0" borderId="20" xfId="0" applyFont="1" applyFill="1" applyBorder="1" applyAlignment="1" applyProtection="1">
      <alignment horizontal="center" vertical="center" shrinkToFit="1"/>
      <protection/>
    </xf>
    <xf numFmtId="0" fontId="77" fillId="0" borderId="19" xfId="0" applyFont="1" applyFill="1" applyBorder="1" applyAlignment="1" applyProtection="1">
      <alignment horizontal="center" vertical="center" shrinkToFit="1"/>
      <protection/>
    </xf>
    <xf numFmtId="0" fontId="9" fillId="34" borderId="43" xfId="62" applyFont="1" applyFill="1" applyBorder="1" applyAlignment="1" applyProtection="1">
      <alignment horizontal="center" vertical="center" wrapText="1" shrinkToFit="1"/>
      <protection locked="0"/>
    </xf>
    <xf numFmtId="0" fontId="9" fillId="34" borderId="40" xfId="62" applyFont="1" applyFill="1" applyBorder="1" applyAlignment="1" applyProtection="1">
      <alignment horizontal="center" vertical="center" wrapText="1" shrinkToFit="1"/>
      <protection locked="0"/>
    </xf>
    <xf numFmtId="0" fontId="9" fillId="0" borderId="43" xfId="62" applyFont="1" applyFill="1" applyBorder="1" applyAlignment="1" applyProtection="1">
      <alignment horizontal="center" vertical="center" wrapText="1" shrinkToFit="1"/>
      <protection locked="0"/>
    </xf>
    <xf numFmtId="0" fontId="9" fillId="0" borderId="40" xfId="62" applyFont="1" applyFill="1" applyBorder="1" applyAlignment="1" applyProtection="1">
      <alignment horizontal="center" vertical="center" wrapText="1" shrinkToFit="1"/>
      <protection locked="0"/>
    </xf>
    <xf numFmtId="0" fontId="77" fillId="0" borderId="17" xfId="0" applyFont="1" applyFill="1" applyBorder="1" applyAlignment="1" applyProtection="1">
      <alignment horizontal="center" vertical="center" wrapText="1" shrinkToFit="1"/>
      <protection/>
    </xf>
    <xf numFmtId="0" fontId="77" fillId="0" borderId="17" xfId="0" applyFont="1" applyFill="1" applyBorder="1" applyAlignment="1" applyProtection="1">
      <alignment horizontal="center" vertical="center" shrinkToFit="1"/>
      <protection/>
    </xf>
    <xf numFmtId="0" fontId="9" fillId="34" borderId="17" xfId="62" applyFont="1" applyFill="1" applyBorder="1" applyAlignment="1" applyProtection="1">
      <alignment horizontal="center" vertical="center" wrapText="1" shrinkToFit="1"/>
      <protection locked="0"/>
    </xf>
    <xf numFmtId="0" fontId="9" fillId="0" borderId="43" xfId="62" applyFont="1" applyFill="1" applyBorder="1" applyAlignment="1" applyProtection="1">
      <alignment horizontal="center" vertical="center" shrinkToFit="1"/>
      <protection locked="0"/>
    </xf>
    <xf numFmtId="0" fontId="9" fillId="0" borderId="40" xfId="62" applyFont="1" applyFill="1" applyBorder="1" applyAlignment="1" applyProtection="1">
      <alignment horizontal="center" vertical="center" shrinkToFit="1"/>
      <protection locked="0"/>
    </xf>
    <xf numFmtId="5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K24" sqref="K24"/>
    </sheetView>
  </sheetViews>
  <sheetFormatPr defaultColWidth="9.140625" defaultRowHeight="15"/>
  <cols>
    <col min="1" max="1" width="6.28125" style="2" customWidth="1"/>
    <col min="2" max="2" width="7.421875" style="2" customWidth="1"/>
    <col min="3" max="12" width="8.140625" style="2" customWidth="1"/>
    <col min="13" max="15" width="6.28125" style="2" customWidth="1"/>
    <col min="16" max="22" width="6.57421875" style="2" customWidth="1"/>
    <col min="23" max="16384" width="9.00390625" style="2" customWidth="1"/>
  </cols>
  <sheetData>
    <row r="1" spans="1:12" s="1" customFormat="1" ht="26.25" customHeight="1">
      <c r="A1" s="153" t="s">
        <v>49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1" customFormat="1" ht="26.25" customHeight="1">
      <c r="A2" s="153" t="s">
        <v>50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13" customFormat="1" ht="26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2.5" customHeight="1">
      <c r="A4" s="157" t="s">
        <v>23</v>
      </c>
      <c r="B4" s="157"/>
      <c r="C4" s="157"/>
      <c r="D4" s="149">
        <v>41967</v>
      </c>
      <c r="E4" s="149"/>
      <c r="F4" s="56" t="s">
        <v>56</v>
      </c>
      <c r="G4" s="134" t="s">
        <v>0</v>
      </c>
      <c r="H4" s="134"/>
      <c r="I4" s="134" t="s">
        <v>25</v>
      </c>
      <c r="J4" s="134"/>
      <c r="K4" s="134"/>
      <c r="L4" s="134"/>
    </row>
    <row r="5" spans="1:12" ht="22.5" customHeight="1">
      <c r="A5" s="55"/>
      <c r="B5" s="55"/>
      <c r="C5" s="55"/>
      <c r="D5" s="149">
        <v>41973</v>
      </c>
      <c r="E5" s="149"/>
      <c r="F5" s="56" t="s">
        <v>57</v>
      </c>
      <c r="G5" s="134" t="s">
        <v>88</v>
      </c>
      <c r="H5" s="134"/>
      <c r="I5" s="134" t="s">
        <v>25</v>
      </c>
      <c r="J5" s="134"/>
      <c r="K5" s="134"/>
      <c r="L5" s="134"/>
    </row>
    <row r="6" spans="1:12" ht="22.5" customHeight="1">
      <c r="A6" s="156" t="s">
        <v>24</v>
      </c>
      <c r="B6" s="152"/>
      <c r="C6" s="152"/>
      <c r="D6" s="150">
        <v>41980</v>
      </c>
      <c r="E6" s="151"/>
      <c r="F6" s="56" t="s">
        <v>57</v>
      </c>
      <c r="G6" s="134" t="s">
        <v>89</v>
      </c>
      <c r="H6" s="134"/>
      <c r="I6" s="134" t="s">
        <v>25</v>
      </c>
      <c r="J6" s="134"/>
      <c r="K6" s="134"/>
      <c r="L6" s="134"/>
    </row>
    <row r="7" spans="4:7" ht="22.5" customHeight="1">
      <c r="D7" s="154"/>
      <c r="E7" s="155"/>
      <c r="F7" s="56"/>
      <c r="G7" s="21"/>
    </row>
    <row r="8" ht="22.5" customHeight="1"/>
    <row r="9" spans="1:4" ht="22.5" customHeight="1">
      <c r="A9" s="152" t="s">
        <v>14</v>
      </c>
      <c r="B9" s="152"/>
      <c r="C9" s="152"/>
      <c r="D9" s="10" t="s">
        <v>58</v>
      </c>
    </row>
    <row r="10" spans="4:10" ht="22.5" customHeight="1">
      <c r="D10" s="10" t="s">
        <v>59</v>
      </c>
      <c r="J10" s="4"/>
    </row>
    <row r="11" ht="22.5" customHeight="1"/>
    <row r="12" spans="1:3" ht="22.5" customHeight="1" thickBot="1">
      <c r="A12" s="152" t="s">
        <v>15</v>
      </c>
      <c r="B12" s="152"/>
      <c r="C12" s="152"/>
    </row>
    <row r="13" spans="2:12" s="14" customFormat="1" ht="30" customHeight="1" thickBot="1">
      <c r="B13" s="15"/>
      <c r="C13" s="147" t="s">
        <v>1</v>
      </c>
      <c r="D13" s="148"/>
      <c r="E13" s="147" t="s">
        <v>2</v>
      </c>
      <c r="F13" s="148"/>
      <c r="G13" s="147" t="s">
        <v>3</v>
      </c>
      <c r="H13" s="148"/>
      <c r="I13" s="127" t="s">
        <v>11</v>
      </c>
      <c r="J13" s="128"/>
      <c r="K13" s="127" t="s">
        <v>20</v>
      </c>
      <c r="L13" s="129"/>
    </row>
    <row r="14" spans="2:12" ht="37.5" customHeight="1">
      <c r="B14" s="16">
        <v>1</v>
      </c>
      <c r="C14" s="132" t="s">
        <v>39</v>
      </c>
      <c r="D14" s="133"/>
      <c r="E14" s="132" t="s">
        <v>68</v>
      </c>
      <c r="F14" s="133"/>
      <c r="G14" s="132" t="s">
        <v>71</v>
      </c>
      <c r="H14" s="133"/>
      <c r="I14" s="132" t="s">
        <v>74</v>
      </c>
      <c r="J14" s="133"/>
      <c r="K14" s="132" t="s">
        <v>46</v>
      </c>
      <c r="L14" s="133"/>
    </row>
    <row r="15" spans="2:12" ht="37.5" customHeight="1">
      <c r="B15" s="17">
        <v>2</v>
      </c>
      <c r="C15" s="139" t="s">
        <v>67</v>
      </c>
      <c r="D15" s="140"/>
      <c r="E15" s="139" t="s">
        <v>69</v>
      </c>
      <c r="F15" s="140"/>
      <c r="G15" s="139" t="s">
        <v>72</v>
      </c>
      <c r="H15" s="140"/>
      <c r="I15" s="139" t="s">
        <v>75</v>
      </c>
      <c r="J15" s="140"/>
      <c r="K15" s="139" t="s">
        <v>77</v>
      </c>
      <c r="L15" s="140"/>
    </row>
    <row r="16" spans="2:12" ht="37.5" customHeight="1" thickBot="1">
      <c r="B16" s="18">
        <v>3</v>
      </c>
      <c r="C16" s="141" t="s">
        <v>41</v>
      </c>
      <c r="D16" s="142"/>
      <c r="E16" s="141" t="s">
        <v>70</v>
      </c>
      <c r="F16" s="142"/>
      <c r="G16" s="141" t="s">
        <v>73</v>
      </c>
      <c r="H16" s="142"/>
      <c r="I16" s="141" t="s">
        <v>76</v>
      </c>
      <c r="J16" s="142"/>
      <c r="K16" s="141" t="s">
        <v>78</v>
      </c>
      <c r="L16" s="142"/>
    </row>
    <row r="17" ht="22.5" customHeight="1" thickBot="1"/>
    <row r="18" spans="2:10" s="19" customFormat="1" ht="30" customHeight="1" thickBot="1">
      <c r="B18" s="20"/>
      <c r="C18" s="143" t="s">
        <v>19</v>
      </c>
      <c r="D18" s="144"/>
      <c r="E18" s="143" t="s">
        <v>44</v>
      </c>
      <c r="F18" s="144"/>
      <c r="G18" s="143" t="s">
        <v>45</v>
      </c>
      <c r="H18" s="144"/>
      <c r="I18" s="145"/>
      <c r="J18" s="146"/>
    </row>
    <row r="19" spans="2:10" ht="37.5" customHeight="1">
      <c r="B19" s="16">
        <v>1</v>
      </c>
      <c r="C19" s="132" t="s">
        <v>79</v>
      </c>
      <c r="D19" s="133"/>
      <c r="E19" s="132" t="s">
        <v>82</v>
      </c>
      <c r="F19" s="133"/>
      <c r="G19" s="132" t="s">
        <v>84</v>
      </c>
      <c r="H19" s="133"/>
      <c r="I19" s="135"/>
      <c r="J19" s="136"/>
    </row>
    <row r="20" spans="2:10" ht="37.5" customHeight="1">
      <c r="B20" s="17">
        <v>2</v>
      </c>
      <c r="C20" s="139" t="s">
        <v>80</v>
      </c>
      <c r="D20" s="140"/>
      <c r="E20" s="139" t="s">
        <v>38</v>
      </c>
      <c r="F20" s="140"/>
      <c r="G20" s="139" t="s">
        <v>85</v>
      </c>
      <c r="H20" s="140"/>
      <c r="I20" s="137"/>
      <c r="J20" s="138"/>
    </row>
    <row r="21" spans="2:10" ht="37.5" customHeight="1">
      <c r="B21" s="24">
        <v>3</v>
      </c>
      <c r="C21" s="139" t="s">
        <v>81</v>
      </c>
      <c r="D21" s="140"/>
      <c r="E21" s="139" t="s">
        <v>83</v>
      </c>
      <c r="F21" s="140"/>
      <c r="G21" s="139" t="s">
        <v>40</v>
      </c>
      <c r="H21" s="140"/>
      <c r="I21" s="57"/>
      <c r="J21" s="58"/>
    </row>
    <row r="22" spans="2:10" ht="37.5" customHeight="1" thickBot="1">
      <c r="B22" s="18">
        <v>4</v>
      </c>
      <c r="C22" s="130"/>
      <c r="D22" s="131"/>
      <c r="E22" s="130"/>
      <c r="F22" s="131"/>
      <c r="G22" s="141" t="s">
        <v>86</v>
      </c>
      <c r="H22" s="142"/>
      <c r="I22" s="137"/>
      <c r="J22" s="138"/>
    </row>
    <row r="23" ht="22.5" customHeight="1"/>
    <row r="24" ht="22.5" customHeight="1"/>
    <row r="25" spans="1:10" ht="22.5" customHeight="1">
      <c r="A25" s="158" t="s">
        <v>16</v>
      </c>
      <c r="B25" s="158"/>
      <c r="C25" s="158"/>
      <c r="D25" s="11" t="s">
        <v>90</v>
      </c>
      <c r="E25" s="11"/>
      <c r="F25" s="11"/>
      <c r="G25" s="11"/>
      <c r="H25" s="11"/>
      <c r="I25" s="11"/>
      <c r="J25" s="11"/>
    </row>
    <row r="26" spans="1:6" ht="22.5" customHeight="1">
      <c r="A26" s="8" t="s">
        <v>17</v>
      </c>
      <c r="B26" s="9"/>
      <c r="C26" s="9"/>
      <c r="D26" s="9"/>
      <c r="E26" s="9"/>
      <c r="F26" s="9"/>
    </row>
    <row r="27" spans="1:6" ht="22.5" customHeight="1">
      <c r="A27" s="6" t="s">
        <v>18</v>
      </c>
      <c r="B27" s="9"/>
      <c r="C27" s="9"/>
      <c r="D27" s="9"/>
      <c r="E27" s="9"/>
      <c r="F27" s="9"/>
    </row>
    <row r="28" ht="22.5" customHeight="1"/>
    <row r="30" spans="2:4" ht="13.5">
      <c r="B30" s="7"/>
      <c r="C30" s="7"/>
      <c r="D30" s="7"/>
    </row>
    <row r="31" ht="13.5">
      <c r="A31" s="5"/>
    </row>
    <row r="32" ht="17.25">
      <c r="A32" s="3"/>
    </row>
    <row r="34" ht="14.25">
      <c r="A34" s="4"/>
    </row>
    <row r="35" ht="14.25">
      <c r="A35" s="4"/>
    </row>
    <row r="36" ht="14.25">
      <c r="A36" s="4"/>
    </row>
  </sheetData>
  <sheetProtection/>
  <mergeCells count="56">
    <mergeCell ref="C21:D21"/>
    <mergeCell ref="E21:F21"/>
    <mergeCell ref="G21:H21"/>
    <mergeCell ref="G13:H13"/>
    <mergeCell ref="G5:H5"/>
    <mergeCell ref="A25:C25"/>
    <mergeCell ref="A12:C12"/>
    <mergeCell ref="G6:H6"/>
    <mergeCell ref="C15:D15"/>
    <mergeCell ref="C16:D16"/>
    <mergeCell ref="E14:F14"/>
    <mergeCell ref="D6:E6"/>
    <mergeCell ref="A9:C9"/>
    <mergeCell ref="A1:L1"/>
    <mergeCell ref="D7:E7"/>
    <mergeCell ref="A6:C6"/>
    <mergeCell ref="A2:L2"/>
    <mergeCell ref="G4:H4"/>
    <mergeCell ref="A4:C4"/>
    <mergeCell ref="D4:E4"/>
    <mergeCell ref="I4:L4"/>
    <mergeCell ref="D5:E5"/>
    <mergeCell ref="C18:D18"/>
    <mergeCell ref="E18:F18"/>
    <mergeCell ref="C22:D22"/>
    <mergeCell ref="C14:D14"/>
    <mergeCell ref="C19:D19"/>
    <mergeCell ref="C20:D20"/>
    <mergeCell ref="E19:F19"/>
    <mergeCell ref="E20:F20"/>
    <mergeCell ref="E16:F16"/>
    <mergeCell ref="I22:J22"/>
    <mergeCell ref="G18:H18"/>
    <mergeCell ref="I18:J18"/>
    <mergeCell ref="E13:F13"/>
    <mergeCell ref="C13:D13"/>
    <mergeCell ref="G22:H22"/>
    <mergeCell ref="I14:J14"/>
    <mergeCell ref="I15:J15"/>
    <mergeCell ref="I16:J16"/>
    <mergeCell ref="K14:L14"/>
    <mergeCell ref="K15:L15"/>
    <mergeCell ref="K16:L16"/>
    <mergeCell ref="G14:H14"/>
    <mergeCell ref="G15:H15"/>
    <mergeCell ref="G16:H16"/>
    <mergeCell ref="I13:J13"/>
    <mergeCell ref="K13:L13"/>
    <mergeCell ref="E22:F22"/>
    <mergeCell ref="G19:H19"/>
    <mergeCell ref="I5:L5"/>
    <mergeCell ref="I6:L6"/>
    <mergeCell ref="I19:J19"/>
    <mergeCell ref="I20:J20"/>
    <mergeCell ref="G20:H20"/>
    <mergeCell ref="E15:F1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06" zoomScaleNormal="106" zoomScalePageLayoutView="0" workbookViewId="0" topLeftCell="A1">
      <selection activeCell="E32" sqref="E32:I32"/>
    </sheetView>
  </sheetViews>
  <sheetFormatPr defaultColWidth="9.140625" defaultRowHeight="15"/>
  <cols>
    <col min="1" max="1" width="4.57421875" style="42" customWidth="1"/>
    <col min="2" max="2" width="4.28125" style="42" customWidth="1"/>
    <col min="3" max="3" width="12.421875" style="42" customWidth="1"/>
    <col min="4" max="4" width="3.7109375" style="42" customWidth="1"/>
    <col min="5" max="5" width="5.421875" style="42" customWidth="1"/>
    <col min="6" max="6" width="3.8515625" style="42" customWidth="1"/>
    <col min="7" max="7" width="12.421875" style="42" customWidth="1"/>
    <col min="8" max="9" width="11.28125" style="42" customWidth="1"/>
    <col min="10" max="10" width="7.8515625" style="42" customWidth="1"/>
    <col min="11" max="11" width="4.28125" style="42" customWidth="1"/>
    <col min="12" max="12" width="12.421875" style="42" customWidth="1"/>
    <col min="13" max="13" width="3.7109375" style="42" customWidth="1"/>
    <col min="14" max="14" width="5.421875" style="42" customWidth="1"/>
    <col min="15" max="15" width="3.7109375" style="42" customWidth="1"/>
    <col min="16" max="16" width="12.421875" style="42" customWidth="1"/>
    <col min="17" max="19" width="11.28125" style="42" customWidth="1"/>
    <col min="20" max="16384" width="9.00390625" style="42" customWidth="1"/>
  </cols>
  <sheetData>
    <row r="1" spans="1:19" s="123" customFormat="1" ht="26.25" customHeight="1">
      <c r="A1" s="173" t="s">
        <v>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41"/>
    </row>
    <row r="2" ht="14.25" customHeight="1" thickBot="1"/>
    <row r="3" spans="1:19" s="123" customFormat="1" ht="14.25" customHeight="1" thickBot="1">
      <c r="A3" s="161"/>
      <c r="B3" s="180" t="s">
        <v>64</v>
      </c>
      <c r="C3" s="181"/>
      <c r="D3" s="181"/>
      <c r="E3" s="181"/>
      <c r="F3" s="181"/>
      <c r="G3" s="181"/>
      <c r="H3" s="165"/>
      <c r="I3" s="166"/>
      <c r="J3" s="184" t="s">
        <v>22</v>
      </c>
      <c r="K3" s="180" t="s">
        <v>64</v>
      </c>
      <c r="L3" s="181"/>
      <c r="M3" s="181"/>
      <c r="N3" s="181"/>
      <c r="O3" s="181"/>
      <c r="P3" s="181"/>
      <c r="Q3" s="165"/>
      <c r="R3" s="166"/>
      <c r="S3" s="44"/>
    </row>
    <row r="4" spans="1:19" ht="14.25" customHeight="1">
      <c r="A4" s="162"/>
      <c r="B4" s="167" t="s">
        <v>26</v>
      </c>
      <c r="C4" s="174" t="s">
        <v>21</v>
      </c>
      <c r="D4" s="175"/>
      <c r="E4" s="176"/>
      <c r="F4" s="176"/>
      <c r="G4" s="177"/>
      <c r="H4" s="178" t="s">
        <v>10</v>
      </c>
      <c r="I4" s="179"/>
      <c r="J4" s="185"/>
      <c r="K4" s="167" t="s">
        <v>26</v>
      </c>
      <c r="L4" s="174" t="s">
        <v>21</v>
      </c>
      <c r="M4" s="175"/>
      <c r="N4" s="176"/>
      <c r="O4" s="176"/>
      <c r="P4" s="177"/>
      <c r="Q4" s="178" t="s">
        <v>10</v>
      </c>
      <c r="R4" s="179"/>
      <c r="S4" s="30"/>
    </row>
    <row r="5" spans="1:19" ht="14.25" customHeight="1" thickBot="1">
      <c r="A5" s="163"/>
      <c r="B5" s="163"/>
      <c r="C5" s="39" t="s">
        <v>42</v>
      </c>
      <c r="D5" s="46" t="s">
        <v>13</v>
      </c>
      <c r="E5" s="22"/>
      <c r="F5" s="46" t="s">
        <v>13</v>
      </c>
      <c r="G5" s="40" t="s">
        <v>43</v>
      </c>
      <c r="H5" s="39" t="s">
        <v>62</v>
      </c>
      <c r="I5" s="23" t="s">
        <v>63</v>
      </c>
      <c r="J5" s="186"/>
      <c r="K5" s="163"/>
      <c r="L5" s="39" t="s">
        <v>42</v>
      </c>
      <c r="M5" s="46" t="s">
        <v>13</v>
      </c>
      <c r="N5" s="22"/>
      <c r="O5" s="46" t="s">
        <v>13</v>
      </c>
      <c r="P5" s="40" t="s">
        <v>43</v>
      </c>
      <c r="Q5" s="39" t="s">
        <v>62</v>
      </c>
      <c r="R5" s="23" t="s">
        <v>63</v>
      </c>
      <c r="S5" s="30"/>
    </row>
    <row r="6" spans="1:19" ht="14.25" customHeight="1">
      <c r="A6" s="48" t="s">
        <v>4</v>
      </c>
      <c r="B6" s="124" t="s">
        <v>2</v>
      </c>
      <c r="C6" s="88" t="str">
        <f>'1次リーグ'!E14</f>
        <v>清水プエルトSC</v>
      </c>
      <c r="D6" s="89">
        <v>1</v>
      </c>
      <c r="E6" s="89" t="s">
        <v>48</v>
      </c>
      <c r="F6" s="89">
        <v>0</v>
      </c>
      <c r="G6" s="90" t="str">
        <f>'1次リーグ'!E15</f>
        <v>庵原SCSSS</v>
      </c>
      <c r="H6" s="78" t="str">
        <f>C7</f>
        <v>由比SSS</v>
      </c>
      <c r="I6" s="74" t="str">
        <f>G7</f>
        <v>入江SSS</v>
      </c>
      <c r="J6" s="96">
        <v>0.375</v>
      </c>
      <c r="K6" s="97" t="s">
        <v>11</v>
      </c>
      <c r="L6" s="82" t="str">
        <f>'1次リーグ'!I14</f>
        <v>駒越小SSS</v>
      </c>
      <c r="M6" s="98">
        <v>0</v>
      </c>
      <c r="N6" s="98" t="s">
        <v>48</v>
      </c>
      <c r="O6" s="98">
        <v>2</v>
      </c>
      <c r="P6" s="99" t="str">
        <f>'1次リーグ'!I15</f>
        <v>清水北SSS</v>
      </c>
      <c r="Q6" s="78" t="str">
        <f>L7</f>
        <v>三保FC</v>
      </c>
      <c r="R6" s="74" t="str">
        <f>P7</f>
        <v>RISE SC</v>
      </c>
      <c r="S6" s="30"/>
    </row>
    <row r="7" spans="1:19" ht="14.25" customHeight="1">
      <c r="A7" s="45" t="s">
        <v>5</v>
      </c>
      <c r="B7" s="100" t="s">
        <v>1</v>
      </c>
      <c r="C7" s="91" t="str">
        <f>'1次リーグ'!C14</f>
        <v>由比SSS</v>
      </c>
      <c r="D7" s="92">
        <v>1</v>
      </c>
      <c r="E7" s="92" t="s">
        <v>48</v>
      </c>
      <c r="F7" s="92">
        <v>0</v>
      </c>
      <c r="G7" s="93" t="str">
        <f>'1次リーグ'!C15</f>
        <v>入江SSS</v>
      </c>
      <c r="H7" s="86" t="str">
        <f>C6</f>
        <v>清水プエルトSC</v>
      </c>
      <c r="I7" s="87" t="str">
        <f>G6</f>
        <v>庵原SCSSS</v>
      </c>
      <c r="J7" s="96">
        <v>0.40277777777777773</v>
      </c>
      <c r="K7" s="100" t="s">
        <v>3</v>
      </c>
      <c r="L7" s="75" t="str">
        <f>'1次リーグ'!G14</f>
        <v>三保FC</v>
      </c>
      <c r="M7" s="76">
        <v>0</v>
      </c>
      <c r="N7" s="76" t="s">
        <v>48</v>
      </c>
      <c r="O7" s="76">
        <v>0</v>
      </c>
      <c r="P7" s="77" t="str">
        <f>'1次リーグ'!G15</f>
        <v>RISE SC</v>
      </c>
      <c r="Q7" s="86" t="str">
        <f>L6</f>
        <v>駒越小SSS</v>
      </c>
      <c r="R7" s="87" t="str">
        <f>P6</f>
        <v>清水北SSS</v>
      </c>
      <c r="S7" s="30"/>
    </row>
    <row r="8" spans="1:19" ht="14.25" customHeight="1">
      <c r="A8" s="45" t="s">
        <v>6</v>
      </c>
      <c r="B8" s="100" t="s">
        <v>2</v>
      </c>
      <c r="C8" s="75" t="str">
        <f>C6</f>
        <v>清水プエルトSC</v>
      </c>
      <c r="D8" s="76">
        <v>1</v>
      </c>
      <c r="E8" s="76" t="s">
        <v>48</v>
      </c>
      <c r="F8" s="76">
        <v>0</v>
      </c>
      <c r="G8" s="77" t="str">
        <f>'1次リーグ'!E16</f>
        <v>清水第八SC</v>
      </c>
      <c r="H8" s="79" t="str">
        <f>G9</f>
        <v>辻SSS</v>
      </c>
      <c r="I8" s="94" t="str">
        <f>C9</f>
        <v>由比SSS</v>
      </c>
      <c r="J8" s="96">
        <v>0.4305555555555556</v>
      </c>
      <c r="K8" s="100" t="s">
        <v>11</v>
      </c>
      <c r="L8" s="75" t="str">
        <f>L6</f>
        <v>駒越小SSS</v>
      </c>
      <c r="M8" s="76">
        <v>6</v>
      </c>
      <c r="N8" s="76" t="s">
        <v>48</v>
      </c>
      <c r="O8" s="76">
        <v>1</v>
      </c>
      <c r="P8" s="77" t="str">
        <f>'1次リーグ'!I16</f>
        <v>浜田SSS</v>
      </c>
      <c r="Q8" s="79" t="str">
        <f>P9</f>
        <v>江尻SSS</v>
      </c>
      <c r="R8" s="94" t="str">
        <f>L9</f>
        <v>三保FC</v>
      </c>
      <c r="S8" s="30"/>
    </row>
    <row r="9" spans="1:19" ht="14.25" customHeight="1">
      <c r="A9" s="45" t="s">
        <v>7</v>
      </c>
      <c r="B9" s="100" t="s">
        <v>1</v>
      </c>
      <c r="C9" s="91" t="str">
        <f>C7</f>
        <v>由比SSS</v>
      </c>
      <c r="D9" s="92">
        <v>4</v>
      </c>
      <c r="E9" s="92" t="s">
        <v>48</v>
      </c>
      <c r="F9" s="92">
        <v>0</v>
      </c>
      <c r="G9" s="93" t="str">
        <f>'1次リーグ'!C16</f>
        <v>辻SSS</v>
      </c>
      <c r="H9" s="79" t="str">
        <f>G8</f>
        <v>清水第八SC</v>
      </c>
      <c r="I9" s="94" t="str">
        <f>C8</f>
        <v>清水プエルトSC</v>
      </c>
      <c r="J9" s="96">
        <v>0.4583333333333333</v>
      </c>
      <c r="K9" s="100" t="s">
        <v>3</v>
      </c>
      <c r="L9" s="75" t="str">
        <f>L7</f>
        <v>三保FC</v>
      </c>
      <c r="M9" s="76">
        <v>1</v>
      </c>
      <c r="N9" s="76" t="s">
        <v>48</v>
      </c>
      <c r="O9" s="76">
        <v>0</v>
      </c>
      <c r="P9" s="77" t="str">
        <f>'1次リーグ'!G16</f>
        <v>江尻SSS</v>
      </c>
      <c r="Q9" s="79" t="str">
        <f>P8</f>
        <v>浜田SSS</v>
      </c>
      <c r="R9" s="94" t="str">
        <f>L8</f>
        <v>駒越小SSS</v>
      </c>
      <c r="S9" s="30"/>
    </row>
    <row r="10" spans="1:19" ht="14.25" customHeight="1">
      <c r="A10" s="45" t="s">
        <v>8</v>
      </c>
      <c r="B10" s="100" t="s">
        <v>2</v>
      </c>
      <c r="C10" s="91" t="str">
        <f>G6</f>
        <v>庵原SCSSS</v>
      </c>
      <c r="D10" s="92">
        <v>3</v>
      </c>
      <c r="E10" s="92" t="s">
        <v>48</v>
      </c>
      <c r="F10" s="92">
        <v>1</v>
      </c>
      <c r="G10" s="93" t="str">
        <f>G8</f>
        <v>清水第八SC</v>
      </c>
      <c r="H10" s="79" t="str">
        <f>C11</f>
        <v>入江SSS</v>
      </c>
      <c r="I10" s="94" t="str">
        <f>G11</f>
        <v>辻SSS</v>
      </c>
      <c r="J10" s="96">
        <v>0.4861111111111111</v>
      </c>
      <c r="K10" s="100" t="s">
        <v>11</v>
      </c>
      <c r="L10" s="75" t="str">
        <f>P6</f>
        <v>清水北SSS</v>
      </c>
      <c r="M10" s="76">
        <v>1</v>
      </c>
      <c r="N10" s="76" t="s">
        <v>48</v>
      </c>
      <c r="O10" s="76">
        <v>3</v>
      </c>
      <c r="P10" s="77" t="str">
        <f>P8</f>
        <v>浜田SSS</v>
      </c>
      <c r="Q10" s="79" t="str">
        <f>L11</f>
        <v>RISE SC</v>
      </c>
      <c r="R10" s="94" t="str">
        <f>P11</f>
        <v>江尻SSS</v>
      </c>
      <c r="S10" s="30"/>
    </row>
    <row r="11" spans="1:19" ht="14.25" customHeight="1">
      <c r="A11" s="50" t="s">
        <v>9</v>
      </c>
      <c r="B11" s="101" t="s">
        <v>1</v>
      </c>
      <c r="C11" s="75" t="str">
        <f>G7</f>
        <v>入江SSS</v>
      </c>
      <c r="D11" s="76">
        <v>6</v>
      </c>
      <c r="E11" s="76" t="s">
        <v>48</v>
      </c>
      <c r="F11" s="76">
        <v>0</v>
      </c>
      <c r="G11" s="77" t="str">
        <f>G9</f>
        <v>辻SSS</v>
      </c>
      <c r="H11" s="79" t="str">
        <f>C10</f>
        <v>庵原SCSSS</v>
      </c>
      <c r="I11" s="94" t="str">
        <f>G10</f>
        <v>清水第八SC</v>
      </c>
      <c r="J11" s="96">
        <v>0.513888888888889</v>
      </c>
      <c r="K11" s="100" t="s">
        <v>3</v>
      </c>
      <c r="L11" s="75" t="str">
        <f>P7</f>
        <v>RISE SC</v>
      </c>
      <c r="M11" s="76">
        <v>5</v>
      </c>
      <c r="N11" s="76" t="s">
        <v>48</v>
      </c>
      <c r="O11" s="76">
        <v>0</v>
      </c>
      <c r="P11" s="94" t="str">
        <f>P9</f>
        <v>江尻SSS</v>
      </c>
      <c r="Q11" s="79" t="str">
        <f>L10</f>
        <v>清水北SSS</v>
      </c>
      <c r="R11" s="94" t="str">
        <f>P10</f>
        <v>浜田SSS</v>
      </c>
      <c r="S11" s="30"/>
    </row>
    <row r="12" spans="1:19" ht="14.25" customHeight="1">
      <c r="A12" s="45" t="s">
        <v>47</v>
      </c>
      <c r="B12" s="101"/>
      <c r="C12" s="75"/>
      <c r="D12" s="76"/>
      <c r="E12" s="76"/>
      <c r="F12" s="76"/>
      <c r="G12" s="77"/>
      <c r="H12" s="68"/>
      <c r="I12" s="71"/>
      <c r="J12" s="96">
        <v>0.541666666666667</v>
      </c>
      <c r="K12" s="102"/>
      <c r="M12" s="103"/>
      <c r="N12" s="103"/>
      <c r="O12" s="103"/>
      <c r="Q12" s="68"/>
      <c r="R12" s="71"/>
      <c r="S12" s="30"/>
    </row>
    <row r="13" spans="1:19" ht="14.25" customHeight="1" thickBot="1">
      <c r="A13" s="73"/>
      <c r="B13" s="104"/>
      <c r="C13" s="105"/>
      <c r="D13" s="106"/>
      <c r="E13" s="106" t="s">
        <v>48</v>
      </c>
      <c r="F13" s="106"/>
      <c r="G13" s="40"/>
      <c r="H13" s="69"/>
      <c r="I13" s="72"/>
      <c r="J13" s="107"/>
      <c r="K13" s="104"/>
      <c r="L13" s="105"/>
      <c r="M13" s="106"/>
      <c r="N13" s="106"/>
      <c r="O13" s="106"/>
      <c r="P13" s="40"/>
      <c r="Q13" s="83"/>
      <c r="R13" s="72"/>
      <c r="S13" s="30"/>
    </row>
    <row r="14" ht="14.25" customHeight="1" thickBot="1"/>
    <row r="15" spans="1:19" s="123" customFormat="1" ht="14.25" customHeight="1" thickBot="1">
      <c r="A15" s="161"/>
      <c r="B15" s="164" t="s">
        <v>65</v>
      </c>
      <c r="C15" s="165"/>
      <c r="D15" s="165"/>
      <c r="E15" s="165"/>
      <c r="F15" s="165"/>
      <c r="G15" s="165"/>
      <c r="H15" s="165"/>
      <c r="I15" s="166"/>
      <c r="J15" s="161" t="s">
        <v>22</v>
      </c>
      <c r="K15" s="164" t="s">
        <v>65</v>
      </c>
      <c r="L15" s="165"/>
      <c r="M15" s="165"/>
      <c r="N15" s="165"/>
      <c r="O15" s="165"/>
      <c r="P15" s="165"/>
      <c r="Q15" s="165"/>
      <c r="R15" s="166"/>
      <c r="S15" s="44"/>
    </row>
    <row r="16" spans="1:19" ht="14.25" customHeight="1">
      <c r="A16" s="162"/>
      <c r="B16" s="167" t="s">
        <v>26</v>
      </c>
      <c r="C16" s="168" t="s">
        <v>21</v>
      </c>
      <c r="D16" s="169"/>
      <c r="E16" s="169"/>
      <c r="F16" s="169"/>
      <c r="G16" s="170"/>
      <c r="H16" s="171" t="s">
        <v>10</v>
      </c>
      <c r="I16" s="172"/>
      <c r="J16" s="162"/>
      <c r="K16" s="167" t="s">
        <v>26</v>
      </c>
      <c r="L16" s="168" t="s">
        <v>21</v>
      </c>
      <c r="M16" s="169"/>
      <c r="N16" s="169"/>
      <c r="O16" s="169"/>
      <c r="P16" s="170"/>
      <c r="Q16" s="171" t="s">
        <v>10</v>
      </c>
      <c r="R16" s="172"/>
      <c r="S16" s="30"/>
    </row>
    <row r="17" spans="1:19" ht="14.25" customHeight="1" thickBot="1">
      <c r="A17" s="163"/>
      <c r="B17" s="163"/>
      <c r="C17" s="39" t="s">
        <v>42</v>
      </c>
      <c r="D17" s="46" t="s">
        <v>13</v>
      </c>
      <c r="E17" s="22"/>
      <c r="F17" s="46" t="s">
        <v>13</v>
      </c>
      <c r="G17" s="40" t="s">
        <v>43</v>
      </c>
      <c r="H17" s="39" t="s">
        <v>62</v>
      </c>
      <c r="I17" s="23" t="s">
        <v>63</v>
      </c>
      <c r="J17" s="163"/>
      <c r="K17" s="163"/>
      <c r="L17" s="39" t="s">
        <v>42</v>
      </c>
      <c r="M17" s="46" t="s">
        <v>13</v>
      </c>
      <c r="N17" s="22"/>
      <c r="O17" s="46" t="s">
        <v>13</v>
      </c>
      <c r="P17" s="40" t="s">
        <v>43</v>
      </c>
      <c r="Q17" s="39" t="s">
        <v>62</v>
      </c>
      <c r="R17" s="23" t="s">
        <v>63</v>
      </c>
      <c r="S17" s="30"/>
    </row>
    <row r="18" spans="1:19" ht="14.25" customHeight="1">
      <c r="A18" s="43" t="s">
        <v>4</v>
      </c>
      <c r="B18" s="97" t="s">
        <v>19</v>
      </c>
      <c r="C18" s="108" t="str">
        <f>'1次リーグ'!C19</f>
        <v>清水クラブSS</v>
      </c>
      <c r="D18" s="109">
        <v>7</v>
      </c>
      <c r="E18" s="109" t="s">
        <v>48</v>
      </c>
      <c r="F18" s="109">
        <v>0</v>
      </c>
      <c r="G18" s="99" t="str">
        <f>'1次リーグ'!C20</f>
        <v>東海小SSS</v>
      </c>
      <c r="H18" s="78" t="str">
        <f>C19</f>
        <v>SALFUS oRs</v>
      </c>
      <c r="I18" s="74" t="str">
        <f>G19</f>
        <v>不二見SSS</v>
      </c>
      <c r="J18" s="96">
        <v>0.375</v>
      </c>
      <c r="K18" s="97" t="s">
        <v>44</v>
      </c>
      <c r="L18" s="82" t="str">
        <f>'1次リーグ'!E19</f>
        <v>VALOR FC</v>
      </c>
      <c r="M18" s="98">
        <v>3</v>
      </c>
      <c r="N18" s="98" t="s">
        <v>48</v>
      </c>
      <c r="O18" s="98">
        <v>1</v>
      </c>
      <c r="P18" s="99" t="str">
        <f>'1次リーグ'!E20</f>
        <v>袖師SSS</v>
      </c>
      <c r="Q18" s="78" t="str">
        <f>L19</f>
        <v>高部JFC</v>
      </c>
      <c r="R18" s="74" t="str">
        <f>P19</f>
        <v>興津SSS</v>
      </c>
      <c r="S18" s="30"/>
    </row>
    <row r="19" spans="1:19" ht="14.25" customHeight="1">
      <c r="A19" s="45" t="s">
        <v>5</v>
      </c>
      <c r="B19" s="100" t="s">
        <v>20</v>
      </c>
      <c r="C19" s="110" t="str">
        <f>'1次リーグ'!K14</f>
        <v>SALFUS oRs</v>
      </c>
      <c r="D19" s="111">
        <v>8</v>
      </c>
      <c r="E19" s="111" t="s">
        <v>48</v>
      </c>
      <c r="F19" s="111">
        <v>0</v>
      </c>
      <c r="G19" s="93" t="str">
        <f>'1次リーグ'!K15</f>
        <v>不二見SSS</v>
      </c>
      <c r="H19" s="86" t="str">
        <f>C18</f>
        <v>清水クラブSS</v>
      </c>
      <c r="I19" s="87" t="str">
        <f>G18</f>
        <v>東海小SSS</v>
      </c>
      <c r="J19" s="96">
        <v>0.40277777777777773</v>
      </c>
      <c r="K19" s="100" t="s">
        <v>45</v>
      </c>
      <c r="L19" s="91" t="str">
        <f>'1次リーグ'!G19</f>
        <v>高部JFC</v>
      </c>
      <c r="M19" s="92">
        <v>4</v>
      </c>
      <c r="N19" s="92" t="s">
        <v>48</v>
      </c>
      <c r="O19" s="92">
        <v>0</v>
      </c>
      <c r="P19" s="93" t="str">
        <f>'1次リーグ'!G20</f>
        <v>興津SSS</v>
      </c>
      <c r="Q19" s="86" t="str">
        <f>L18</f>
        <v>VALOR FC</v>
      </c>
      <c r="R19" s="87" t="str">
        <f>P18</f>
        <v>袖師SSS</v>
      </c>
      <c r="S19" s="30"/>
    </row>
    <row r="20" spans="1:19" ht="14.25" customHeight="1">
      <c r="A20" s="45" t="s">
        <v>6</v>
      </c>
      <c r="B20" s="100" t="s">
        <v>19</v>
      </c>
      <c r="C20" s="112" t="str">
        <f>C18</f>
        <v>清水クラブSS</v>
      </c>
      <c r="D20" s="103">
        <v>7</v>
      </c>
      <c r="E20" s="103" t="s">
        <v>48</v>
      </c>
      <c r="F20" s="103">
        <v>0</v>
      </c>
      <c r="G20" s="77" t="str">
        <f>'1次リーグ'!C21</f>
        <v>岡小SSS</v>
      </c>
      <c r="H20" s="79" t="str">
        <f>G21</f>
        <v>有度FCR</v>
      </c>
      <c r="I20" s="94" t="str">
        <f>C21</f>
        <v>SALFUS oRs</v>
      </c>
      <c r="J20" s="96">
        <v>0.4305555555555556</v>
      </c>
      <c r="K20" s="100" t="s">
        <v>44</v>
      </c>
      <c r="L20" s="91" t="str">
        <f>L18</f>
        <v>VALOR FC</v>
      </c>
      <c r="M20" s="92">
        <v>3</v>
      </c>
      <c r="N20" s="92" t="s">
        <v>48</v>
      </c>
      <c r="O20" s="92">
        <v>1</v>
      </c>
      <c r="P20" s="93" t="str">
        <f>'1次リーグ'!E21</f>
        <v>飯田FSSS</v>
      </c>
      <c r="Q20" s="79" t="str">
        <f>P21</f>
        <v>清水ヴァーモス</v>
      </c>
      <c r="R20" s="94" t="str">
        <f>L21</f>
        <v>有度FC</v>
      </c>
      <c r="S20" s="30"/>
    </row>
    <row r="21" spans="1:19" ht="14.25" customHeight="1">
      <c r="A21" s="45" t="s">
        <v>7</v>
      </c>
      <c r="B21" s="100" t="s">
        <v>20</v>
      </c>
      <c r="C21" s="110" t="str">
        <f>C19</f>
        <v>SALFUS oRs</v>
      </c>
      <c r="D21" s="111">
        <v>9</v>
      </c>
      <c r="E21" s="111" t="s">
        <v>48</v>
      </c>
      <c r="F21" s="111">
        <v>0</v>
      </c>
      <c r="G21" s="93" t="str">
        <f>'1次リーグ'!K16</f>
        <v>有度FCR</v>
      </c>
      <c r="H21" s="79" t="str">
        <f>G20</f>
        <v>岡小SSS</v>
      </c>
      <c r="I21" s="94" t="str">
        <f>C20</f>
        <v>清水クラブSS</v>
      </c>
      <c r="J21" s="96">
        <v>0.4583333333333333</v>
      </c>
      <c r="K21" s="100" t="s">
        <v>45</v>
      </c>
      <c r="L21" s="75" t="str">
        <f>'1次リーグ'!G21</f>
        <v>有度FC</v>
      </c>
      <c r="M21" s="76">
        <v>3</v>
      </c>
      <c r="N21" s="76" t="s">
        <v>48</v>
      </c>
      <c r="O21" s="76">
        <v>0</v>
      </c>
      <c r="P21" s="77" t="str">
        <f>'1次リーグ'!G22</f>
        <v>清水ヴァーモス</v>
      </c>
      <c r="Q21" s="79" t="str">
        <f>P20</f>
        <v>飯田FSSS</v>
      </c>
      <c r="R21" s="94" t="str">
        <f>L20</f>
        <v>VALOR FC</v>
      </c>
      <c r="S21" s="30"/>
    </row>
    <row r="22" spans="1:19" ht="14.25" customHeight="1">
      <c r="A22" s="45" t="s">
        <v>8</v>
      </c>
      <c r="B22" s="100" t="s">
        <v>19</v>
      </c>
      <c r="C22" s="112" t="str">
        <f>G18</f>
        <v>東海小SSS</v>
      </c>
      <c r="D22" s="103">
        <v>3</v>
      </c>
      <c r="E22" s="103" t="s">
        <v>48</v>
      </c>
      <c r="F22" s="103">
        <v>2</v>
      </c>
      <c r="G22" s="94" t="str">
        <f>G20</f>
        <v>岡小SSS</v>
      </c>
      <c r="H22" s="79" t="str">
        <f>C23</f>
        <v>不二見SSS</v>
      </c>
      <c r="I22" s="94" t="str">
        <f>G23</f>
        <v>有度FCR</v>
      </c>
      <c r="J22" s="96">
        <v>0.4861111111111111</v>
      </c>
      <c r="K22" s="101" t="s">
        <v>44</v>
      </c>
      <c r="L22" s="88" t="str">
        <f>P18</f>
        <v>袖師SSS</v>
      </c>
      <c r="M22" s="89">
        <v>1</v>
      </c>
      <c r="N22" s="89" t="s">
        <v>48</v>
      </c>
      <c r="O22" s="89">
        <v>2</v>
      </c>
      <c r="P22" s="90" t="str">
        <f>P20</f>
        <v>飯田FSSS</v>
      </c>
      <c r="Q22" s="79" t="str">
        <f>L23</f>
        <v>高部JFC</v>
      </c>
      <c r="R22" s="94" t="str">
        <f>P23</f>
        <v>有度FC</v>
      </c>
      <c r="S22" s="30"/>
    </row>
    <row r="23" spans="1:19" ht="14.25" customHeight="1">
      <c r="A23" s="50" t="s">
        <v>9</v>
      </c>
      <c r="B23" s="101" t="s">
        <v>20</v>
      </c>
      <c r="C23" s="113" t="str">
        <f>G19</f>
        <v>不二見SSS</v>
      </c>
      <c r="D23" s="114">
        <v>0</v>
      </c>
      <c r="E23" s="114" t="s">
        <v>48</v>
      </c>
      <c r="F23" s="114">
        <v>0</v>
      </c>
      <c r="G23" s="90" t="str">
        <f>G21</f>
        <v>有度FCR</v>
      </c>
      <c r="H23" s="79" t="str">
        <f>C22</f>
        <v>東海小SSS</v>
      </c>
      <c r="I23" s="94" t="str">
        <f>G22</f>
        <v>岡小SSS</v>
      </c>
      <c r="J23" s="96">
        <v>0.513888888888889</v>
      </c>
      <c r="K23" s="100" t="s">
        <v>45</v>
      </c>
      <c r="L23" s="75" t="str">
        <f>L19</f>
        <v>高部JFC</v>
      </c>
      <c r="M23" s="76">
        <v>8</v>
      </c>
      <c r="N23" s="76" t="s">
        <v>48</v>
      </c>
      <c r="O23" s="76">
        <v>2</v>
      </c>
      <c r="P23" s="94" t="str">
        <f>L21</f>
        <v>有度FC</v>
      </c>
      <c r="Q23" s="79" t="str">
        <f>L22</f>
        <v>袖師SSS</v>
      </c>
      <c r="R23" s="94" t="str">
        <f>P22</f>
        <v>飯田FSSS</v>
      </c>
      <c r="S23" s="30"/>
    </row>
    <row r="24" spans="1:19" ht="14.25" customHeight="1">
      <c r="A24" s="50" t="s">
        <v>47</v>
      </c>
      <c r="B24" s="101"/>
      <c r="C24" s="115"/>
      <c r="D24" s="116"/>
      <c r="E24" s="114" t="s">
        <v>48</v>
      </c>
      <c r="F24" s="116"/>
      <c r="G24" s="117"/>
      <c r="H24" s="84"/>
      <c r="I24" s="85"/>
      <c r="J24" s="96">
        <v>0.541666666666667</v>
      </c>
      <c r="K24" s="101" t="s">
        <v>45</v>
      </c>
      <c r="L24" s="115" t="str">
        <f>'1次リーグ'!G20</f>
        <v>興津SSS</v>
      </c>
      <c r="M24" s="116">
        <v>3</v>
      </c>
      <c r="N24" s="114" t="s">
        <v>48</v>
      </c>
      <c r="O24" s="116">
        <v>1</v>
      </c>
      <c r="P24" s="117" t="str">
        <f>'1次リーグ'!G22</f>
        <v>清水ヴァーモス</v>
      </c>
      <c r="Q24" s="84" t="str">
        <f>L20</f>
        <v>VALOR FC</v>
      </c>
      <c r="R24" s="95" t="s">
        <v>87</v>
      </c>
      <c r="S24" s="30"/>
    </row>
    <row r="25" spans="1:19" ht="14.25" customHeight="1" thickBot="1">
      <c r="A25" s="47"/>
      <c r="B25" s="104"/>
      <c r="C25" s="105"/>
      <c r="D25" s="106"/>
      <c r="E25" s="106" t="s">
        <v>48</v>
      </c>
      <c r="F25" s="106"/>
      <c r="G25" s="23"/>
      <c r="H25" s="69"/>
      <c r="I25" s="72"/>
      <c r="J25" s="118"/>
      <c r="K25" s="104"/>
      <c r="L25" s="105"/>
      <c r="M25" s="106"/>
      <c r="N25" s="106" t="s">
        <v>48</v>
      </c>
      <c r="O25" s="106"/>
      <c r="P25" s="23"/>
      <c r="Q25" s="69"/>
      <c r="R25" s="72"/>
      <c r="S25" s="30"/>
    </row>
    <row r="26" spans="1:19" ht="14.25" customHeight="1">
      <c r="A26" s="30"/>
      <c r="B26" s="119"/>
      <c r="C26" s="120"/>
      <c r="D26" s="120"/>
      <c r="E26" s="120"/>
      <c r="F26" s="120"/>
      <c r="G26" s="30"/>
      <c r="H26" s="30"/>
      <c r="I26" s="30"/>
      <c r="J26" s="121"/>
      <c r="K26" s="119"/>
      <c r="L26" s="30"/>
      <c r="M26" s="120"/>
      <c r="N26" s="120"/>
      <c r="O26" s="120"/>
      <c r="P26" s="120"/>
      <c r="Q26" s="30"/>
      <c r="R26" s="30"/>
      <c r="S26" s="30"/>
    </row>
    <row r="27" spans="1:18" ht="14.25" customHeight="1">
      <c r="A27" s="160" t="s">
        <v>51</v>
      </c>
      <c r="B27" s="160"/>
      <c r="C27" s="159" t="s">
        <v>66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3:18" ht="14.25" customHeight="1">
      <c r="C28" s="159" t="s">
        <v>52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3:18" ht="14.25" customHeight="1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</row>
    <row r="30" spans="5:14" ht="14.25" customHeight="1">
      <c r="E30" s="49"/>
      <c r="F30" s="49"/>
      <c r="G30" s="49"/>
      <c r="H30" s="49"/>
      <c r="I30" s="49"/>
      <c r="K30" s="183"/>
      <c r="L30" s="183"/>
      <c r="M30" s="183"/>
      <c r="N30" s="122"/>
    </row>
    <row r="31" spans="5:9" ht="14.25" customHeight="1">
      <c r="E31" s="159"/>
      <c r="F31" s="159"/>
      <c r="G31" s="159"/>
      <c r="H31" s="159"/>
      <c r="I31" s="159"/>
    </row>
    <row r="32" spans="5:9" ht="14.25" customHeight="1">
      <c r="E32" s="182"/>
      <c r="F32" s="182"/>
      <c r="G32" s="182"/>
      <c r="H32" s="182"/>
      <c r="I32" s="182"/>
    </row>
    <row r="33" ht="14.25" customHeight="1"/>
    <row r="34" ht="14.25" customHeight="1"/>
    <row r="35" ht="14.25" customHeight="1"/>
    <row r="36" ht="14.25" customHeight="1"/>
  </sheetData>
  <sheetProtection/>
  <mergeCells count="28">
    <mergeCell ref="E32:I32"/>
    <mergeCell ref="K30:M30"/>
    <mergeCell ref="E31:I31"/>
    <mergeCell ref="K4:K5"/>
    <mergeCell ref="J3:J5"/>
    <mergeCell ref="B4:B5"/>
    <mergeCell ref="B3:I3"/>
    <mergeCell ref="H4:I4"/>
    <mergeCell ref="H16:I16"/>
    <mergeCell ref="K16:K17"/>
    <mergeCell ref="L16:P16"/>
    <mergeCell ref="Q16:R16"/>
    <mergeCell ref="A3:A5"/>
    <mergeCell ref="A1:R1"/>
    <mergeCell ref="C4:G4"/>
    <mergeCell ref="L4:P4"/>
    <mergeCell ref="Q4:R4"/>
    <mergeCell ref="K3:R3"/>
    <mergeCell ref="C29:R29"/>
    <mergeCell ref="A27:B27"/>
    <mergeCell ref="C27:R27"/>
    <mergeCell ref="C28:R28"/>
    <mergeCell ref="A15:A17"/>
    <mergeCell ref="B15:I15"/>
    <mergeCell ref="J15:J17"/>
    <mergeCell ref="K15:R15"/>
    <mergeCell ref="B16:B17"/>
    <mergeCell ref="C16:G16"/>
  </mergeCells>
  <printOptions/>
  <pageMargins left="0.39" right="0.2" top="0.26" bottom="0.21" header="0.2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56">
      <selection activeCell="N75" sqref="N75"/>
    </sheetView>
  </sheetViews>
  <sheetFormatPr defaultColWidth="9.140625" defaultRowHeight="15"/>
  <cols>
    <col min="1" max="1" width="16.28125" style="37" customWidth="1"/>
    <col min="2" max="13" width="3.57421875" style="37" customWidth="1"/>
    <col min="14" max="22" width="7.57421875" style="38" customWidth="1"/>
    <col min="23" max="23" width="0" style="38" hidden="1" customWidth="1"/>
    <col min="24" max="24" width="9.00390625" style="38" hidden="1" customWidth="1"/>
    <col min="25" max="16384" width="9.00390625" style="38" customWidth="1"/>
  </cols>
  <sheetData>
    <row r="1" spans="1:22" s="36" customFormat="1" ht="14.25">
      <c r="A1" s="60" t="s">
        <v>35</v>
      </c>
      <c r="B1" s="194" t="str">
        <f>A2</f>
        <v>由比SSS</v>
      </c>
      <c r="C1" s="195"/>
      <c r="D1" s="196"/>
      <c r="E1" s="197" t="str">
        <f>A4</f>
        <v>入江SSS</v>
      </c>
      <c r="F1" s="198"/>
      <c r="G1" s="199"/>
      <c r="H1" s="197" t="str">
        <f>A6</f>
        <v>辻SSS</v>
      </c>
      <c r="I1" s="198"/>
      <c r="J1" s="199"/>
      <c r="K1" s="194"/>
      <c r="L1" s="195"/>
      <c r="M1" s="196"/>
      <c r="N1" s="25" t="s">
        <v>12</v>
      </c>
      <c r="O1" s="26" t="s">
        <v>27</v>
      </c>
      <c r="P1" s="26" t="s">
        <v>28</v>
      </c>
      <c r="Q1" s="26" t="s">
        <v>29</v>
      </c>
      <c r="R1" s="27" t="s">
        <v>13</v>
      </c>
      <c r="S1" s="27" t="s">
        <v>30</v>
      </c>
      <c r="T1" s="29" t="s">
        <v>31</v>
      </c>
      <c r="U1" s="26" t="s">
        <v>32</v>
      </c>
      <c r="V1" s="28" t="s">
        <v>33</v>
      </c>
    </row>
    <row r="2" spans="1:24" s="36" customFormat="1" ht="13.5">
      <c r="A2" s="200" t="str">
        <f>'1次リーグ'!C14</f>
        <v>由比SSS</v>
      </c>
      <c r="B2" s="192"/>
      <c r="C2" s="192"/>
      <c r="D2" s="192"/>
      <c r="E2" s="31">
        <v>1</v>
      </c>
      <c r="F2" s="33" t="s">
        <v>34</v>
      </c>
      <c r="G2" s="32">
        <v>0</v>
      </c>
      <c r="H2" s="31">
        <v>4</v>
      </c>
      <c r="I2" s="33" t="s">
        <v>34</v>
      </c>
      <c r="J2" s="32">
        <v>0</v>
      </c>
      <c r="K2" s="31"/>
      <c r="L2" s="33" t="s">
        <v>34</v>
      </c>
      <c r="M2" s="32"/>
      <c r="N2" s="187">
        <f>COUNTIF(E3:M3,"○")+COUNTIF(E3:M3,"△")+COUNTIF(E3:M3,"●")</f>
        <v>2</v>
      </c>
      <c r="O2" s="187">
        <f>COUNTIF(E3:M3,"○")</f>
        <v>2</v>
      </c>
      <c r="P2" s="187">
        <f>COUNTIF(E3:M3,"●")</f>
        <v>0</v>
      </c>
      <c r="Q2" s="187">
        <f>COUNTIF(E3:M3,"△")</f>
        <v>0</v>
      </c>
      <c r="R2" s="187">
        <f>SUM(E2,H2,K2)</f>
        <v>5</v>
      </c>
      <c r="S2" s="187">
        <f>SUM(G2,J2,M2)</f>
        <v>0</v>
      </c>
      <c r="T2" s="187">
        <f>R2-S2</f>
        <v>5</v>
      </c>
      <c r="U2" s="187">
        <f>IF(COUNT(O2:Q3),O2*3+Q2,)</f>
        <v>6</v>
      </c>
      <c r="V2" s="188">
        <f>RANK(X2,$X2:$X7,0)</f>
        <v>1</v>
      </c>
      <c r="X2" s="190">
        <f>U2*100+T2+R2/100</f>
        <v>605.05</v>
      </c>
    </row>
    <row r="3" spans="1:24" s="36" customFormat="1" ht="18.75">
      <c r="A3" s="201"/>
      <c r="B3" s="192"/>
      <c r="C3" s="192"/>
      <c r="D3" s="192"/>
      <c r="E3" s="193" t="str">
        <f>IF(E2="","",IF(E2&gt;G2,"○",IF(E2=G2,"△",IF(E2&lt;G2,"●"))))</f>
        <v>○</v>
      </c>
      <c r="F3" s="193"/>
      <c r="G3" s="193"/>
      <c r="H3" s="193" t="str">
        <f>IF(H2="","",IF(H2&gt;J2,"○",IF(H2=J2,"△",IF(H2&lt;J2,"●"))))</f>
        <v>○</v>
      </c>
      <c r="I3" s="193"/>
      <c r="J3" s="193"/>
      <c r="K3" s="193">
        <f>IF(K2="","",IF(K2&gt;M2,"○",IF(K2=M2,"△",IF(K2&lt;M2,"●"))))</f>
      </c>
      <c r="L3" s="193"/>
      <c r="M3" s="193"/>
      <c r="N3" s="187"/>
      <c r="O3" s="187"/>
      <c r="P3" s="187"/>
      <c r="Q3" s="187"/>
      <c r="R3" s="187"/>
      <c r="S3" s="187"/>
      <c r="T3" s="187"/>
      <c r="U3" s="187"/>
      <c r="V3" s="189"/>
      <c r="X3" s="190"/>
    </row>
    <row r="4" spans="1:24" s="36" customFormat="1" ht="13.5">
      <c r="A4" s="202" t="str">
        <f>'1次リーグ'!C15</f>
        <v>入江SSS</v>
      </c>
      <c r="B4" s="34">
        <f>IF(G2="","",G2)</f>
        <v>0</v>
      </c>
      <c r="C4" s="33" t="s">
        <v>34</v>
      </c>
      <c r="D4" s="35">
        <f>IF(E2="","",E2)</f>
        <v>1</v>
      </c>
      <c r="E4" s="192"/>
      <c r="F4" s="192"/>
      <c r="G4" s="192"/>
      <c r="H4" s="31">
        <v>6</v>
      </c>
      <c r="I4" s="33" t="s">
        <v>34</v>
      </c>
      <c r="J4" s="32">
        <v>0</v>
      </c>
      <c r="K4" s="31"/>
      <c r="L4" s="33" t="s">
        <v>34</v>
      </c>
      <c r="M4" s="32"/>
      <c r="N4" s="187">
        <f>COUNTIF(B5:M5,"○")+COUNTIF(B5:M5,"△")+COUNTIF(B5:M5,"●")</f>
        <v>2</v>
      </c>
      <c r="O4" s="187">
        <f>COUNTIF(B5:M5,"○")</f>
        <v>1</v>
      </c>
      <c r="P4" s="187">
        <f>COUNTIF(B5:M5,"●")</f>
        <v>1</v>
      </c>
      <c r="Q4" s="187">
        <f>COUNTIF(B5:M5,"△")</f>
        <v>0</v>
      </c>
      <c r="R4" s="187">
        <f>SUM(B4,H4,K4)</f>
        <v>6</v>
      </c>
      <c r="S4" s="187">
        <f>SUM(D4,J4,M4)</f>
        <v>1</v>
      </c>
      <c r="T4" s="187">
        <f>R4-S4</f>
        <v>5</v>
      </c>
      <c r="U4" s="187">
        <f>IF(COUNT(O4:Q5),O4*3+Q4,)</f>
        <v>3</v>
      </c>
      <c r="V4" s="188">
        <f>RANK(X4,$X2:$X7,0)</f>
        <v>2</v>
      </c>
      <c r="X4" s="190">
        <f>U4*100+T4+R4/100</f>
        <v>305.06</v>
      </c>
    </row>
    <row r="5" spans="1:24" s="36" customFormat="1" ht="18.75">
      <c r="A5" s="203"/>
      <c r="B5" s="193" t="str">
        <f>IF(B4="","",IF(B4&gt;D4,"○",IF(B4=D4,"△",IF(B4&lt;D4,"●"))))</f>
        <v>●</v>
      </c>
      <c r="C5" s="193"/>
      <c r="D5" s="193"/>
      <c r="E5" s="192"/>
      <c r="F5" s="192"/>
      <c r="G5" s="192"/>
      <c r="H5" s="193" t="str">
        <f>IF(H4="","",IF(H4&gt;J4,"○",IF(H4=J4,"△",IF(H4&lt;J4,"●"))))</f>
        <v>○</v>
      </c>
      <c r="I5" s="193"/>
      <c r="J5" s="193"/>
      <c r="K5" s="193">
        <f>IF(K4="","",IF(K4&gt;M4,"○",IF(K4=M4,"△",IF(K4&lt;M4,"●"))))</f>
      </c>
      <c r="L5" s="193"/>
      <c r="M5" s="193"/>
      <c r="N5" s="187"/>
      <c r="O5" s="187"/>
      <c r="P5" s="187"/>
      <c r="Q5" s="187"/>
      <c r="R5" s="187"/>
      <c r="S5" s="187"/>
      <c r="T5" s="187"/>
      <c r="U5" s="187"/>
      <c r="V5" s="189"/>
      <c r="X5" s="190"/>
    </row>
    <row r="6" spans="1:24" s="36" customFormat="1" ht="13.5">
      <c r="A6" s="202" t="str">
        <f>'1次リーグ'!C16</f>
        <v>辻SSS</v>
      </c>
      <c r="B6" s="34">
        <f>IF(J2="","",J2)</f>
        <v>0</v>
      </c>
      <c r="C6" s="33" t="s">
        <v>34</v>
      </c>
      <c r="D6" s="35">
        <f>IF(H2="","",H2)</f>
        <v>4</v>
      </c>
      <c r="E6" s="34">
        <f>IF(J4="","",J4)</f>
        <v>0</v>
      </c>
      <c r="F6" s="33" t="s">
        <v>34</v>
      </c>
      <c r="G6" s="35">
        <f>IF(H4="","",H4)</f>
        <v>6</v>
      </c>
      <c r="H6" s="192"/>
      <c r="I6" s="192"/>
      <c r="J6" s="192"/>
      <c r="K6" s="31"/>
      <c r="L6" s="33" t="s">
        <v>34</v>
      </c>
      <c r="M6" s="32"/>
      <c r="N6" s="187">
        <f>COUNTIF(B7:M7,"○")+COUNTIF(B7:M7,"△")+COUNTIF(B7:M7,"●")</f>
        <v>2</v>
      </c>
      <c r="O6" s="187">
        <f>COUNTIF(B7:M7,"○")</f>
        <v>0</v>
      </c>
      <c r="P6" s="187">
        <f>COUNTIF(B7:M7,"●")</f>
        <v>2</v>
      </c>
      <c r="Q6" s="187">
        <f>COUNTIF(B7:M7,"△")</f>
        <v>0</v>
      </c>
      <c r="R6" s="187">
        <f>SUM(B6,E6,K6)</f>
        <v>0</v>
      </c>
      <c r="S6" s="187">
        <f>SUM(D6,G6,M6)</f>
        <v>10</v>
      </c>
      <c r="T6" s="187">
        <f>R6-S6</f>
        <v>-10</v>
      </c>
      <c r="U6" s="187">
        <f>IF(COUNT(O6:Q7),O6*3+Q6,)</f>
        <v>0</v>
      </c>
      <c r="V6" s="188">
        <f>RANK(X6,$X2:$X7,0)</f>
        <v>3</v>
      </c>
      <c r="X6" s="190">
        <f>U6*100+T6+R6/100</f>
        <v>-10</v>
      </c>
    </row>
    <row r="7" spans="1:24" s="36" customFormat="1" ht="18.75">
      <c r="A7" s="203"/>
      <c r="B7" s="193" t="str">
        <f>IF(B6="","",IF(B6&gt;D6,"○",IF(B6=D6,"△",IF(B6&lt;D6,"●"))))</f>
        <v>●</v>
      </c>
      <c r="C7" s="193"/>
      <c r="D7" s="193"/>
      <c r="E7" s="193" t="str">
        <f>IF(E6="","",IF(E6&gt;G6,"○",IF(E6=G6,"△",IF(E6&lt;G6,"●"))))</f>
        <v>●</v>
      </c>
      <c r="F7" s="193"/>
      <c r="G7" s="193"/>
      <c r="H7" s="192"/>
      <c r="I7" s="192"/>
      <c r="J7" s="192"/>
      <c r="K7" s="193">
        <f>IF(K6="","",IF(K6&gt;M6,"○",IF(K6=M6,"△",IF(K6&lt;M6,"●"))))</f>
      </c>
      <c r="L7" s="193"/>
      <c r="M7" s="193"/>
      <c r="N7" s="187"/>
      <c r="O7" s="187"/>
      <c r="P7" s="187"/>
      <c r="Q7" s="187"/>
      <c r="R7" s="187"/>
      <c r="S7" s="187"/>
      <c r="T7" s="187"/>
      <c r="U7" s="187"/>
      <c r="V7" s="189"/>
      <c r="X7" s="190"/>
    </row>
    <row r="8" spans="1:24" s="36" customFormat="1" ht="13.5" hidden="1">
      <c r="A8" s="191"/>
      <c r="B8" s="34">
        <f>IF(M2="","",M2)</f>
      </c>
      <c r="C8" s="33" t="s">
        <v>34</v>
      </c>
      <c r="D8" s="35">
        <f>IF(K2="","",K2)</f>
      </c>
      <c r="E8" s="34">
        <f>IF(M4="","",M4)</f>
      </c>
      <c r="F8" s="33" t="s">
        <v>34</v>
      </c>
      <c r="G8" s="35">
        <f>IF(K4="","",K4)</f>
      </c>
      <c r="H8" s="34">
        <f>IF(M6="","",M6)</f>
      </c>
      <c r="I8" s="33" t="s">
        <v>34</v>
      </c>
      <c r="J8" s="35">
        <f>IF(K6="","",K6)</f>
      </c>
      <c r="K8" s="192"/>
      <c r="L8" s="192"/>
      <c r="M8" s="192"/>
      <c r="N8" s="187">
        <f>COUNTIF(B9:M9,"○")+COUNTIF(B9:M9,"△")+COUNTIF(B9:M9,"●")</f>
        <v>0</v>
      </c>
      <c r="O8" s="187">
        <f>COUNTIF(B9:M9,"○")</f>
        <v>0</v>
      </c>
      <c r="P8" s="187">
        <f>COUNTIF(B9:M9,"●")</f>
        <v>0</v>
      </c>
      <c r="Q8" s="187">
        <f>COUNTIF(B9:M9,"△")</f>
        <v>0</v>
      </c>
      <c r="R8" s="187">
        <f>SUM(B8,E8,H8)</f>
        <v>0</v>
      </c>
      <c r="S8" s="187">
        <f>SUM(D8,G8,J8)</f>
        <v>0</v>
      </c>
      <c r="T8" s="187">
        <f>R8-S8</f>
        <v>0</v>
      </c>
      <c r="U8" s="187">
        <f>IF(COUNT(O8:Q9),O8*3+Q8,)</f>
        <v>0</v>
      </c>
      <c r="V8" s="188">
        <f>RANK(X8,$X2:$X9,0)</f>
        <v>3</v>
      </c>
      <c r="X8" s="190">
        <f>U8*100+T8+R8/100</f>
        <v>0</v>
      </c>
    </row>
    <row r="9" spans="1:24" s="36" customFormat="1" ht="18.75" hidden="1">
      <c r="A9" s="191"/>
      <c r="B9" s="193">
        <f>IF(B8="","",IF(B8&gt;D8,"○",IF(B8=D8,"△",IF(B8&lt;D8,"●"))))</f>
      </c>
      <c r="C9" s="193"/>
      <c r="D9" s="193"/>
      <c r="E9" s="193">
        <f>IF(E8="","",IF(E8&gt;G8,"○",IF(E8=G8,"△",IF(E8&lt;G8,"●"))))</f>
      </c>
      <c r="F9" s="193"/>
      <c r="G9" s="193"/>
      <c r="H9" s="193">
        <f>IF(H8="","",IF(H8&gt;J8,"○",IF(H8=J8,"△",IF(H8&lt;J8,"●"))))</f>
      </c>
      <c r="I9" s="193"/>
      <c r="J9" s="193"/>
      <c r="K9" s="192"/>
      <c r="L9" s="192"/>
      <c r="M9" s="192"/>
      <c r="N9" s="187"/>
      <c r="O9" s="187"/>
      <c r="P9" s="187"/>
      <c r="Q9" s="187"/>
      <c r="R9" s="187"/>
      <c r="S9" s="187"/>
      <c r="T9" s="187"/>
      <c r="U9" s="187"/>
      <c r="V9" s="189"/>
      <c r="X9" s="190"/>
    </row>
    <row r="11" spans="1:22" s="36" customFormat="1" ht="14.25">
      <c r="A11" s="60" t="s">
        <v>37</v>
      </c>
      <c r="B11" s="194" t="str">
        <f>A12</f>
        <v>清水プエルトSC</v>
      </c>
      <c r="C11" s="195"/>
      <c r="D11" s="196"/>
      <c r="E11" s="197" t="str">
        <f>A14</f>
        <v>庵原SCSSS</v>
      </c>
      <c r="F11" s="198"/>
      <c r="G11" s="199"/>
      <c r="H11" s="197" t="str">
        <f>A16</f>
        <v>清水第八SC</v>
      </c>
      <c r="I11" s="198"/>
      <c r="J11" s="199"/>
      <c r="K11" s="194"/>
      <c r="L11" s="195"/>
      <c r="M11" s="196"/>
      <c r="N11" s="25" t="s">
        <v>12</v>
      </c>
      <c r="O11" s="26" t="s">
        <v>27</v>
      </c>
      <c r="P11" s="26" t="s">
        <v>28</v>
      </c>
      <c r="Q11" s="26" t="s">
        <v>29</v>
      </c>
      <c r="R11" s="27" t="s">
        <v>13</v>
      </c>
      <c r="S11" s="27" t="s">
        <v>30</v>
      </c>
      <c r="T11" s="29" t="s">
        <v>31</v>
      </c>
      <c r="U11" s="26" t="s">
        <v>32</v>
      </c>
      <c r="V11" s="28" t="s">
        <v>33</v>
      </c>
    </row>
    <row r="12" spans="1:24" s="36" customFormat="1" ht="13.5">
      <c r="A12" s="200" t="str">
        <f>'1次リーグ'!E14</f>
        <v>清水プエルトSC</v>
      </c>
      <c r="B12" s="192"/>
      <c r="C12" s="192"/>
      <c r="D12" s="192"/>
      <c r="E12" s="31">
        <v>1</v>
      </c>
      <c r="F12" s="33" t="s">
        <v>34</v>
      </c>
      <c r="G12" s="32">
        <v>0</v>
      </c>
      <c r="H12" s="31">
        <v>1</v>
      </c>
      <c r="I12" s="33" t="s">
        <v>34</v>
      </c>
      <c r="J12" s="32">
        <v>0</v>
      </c>
      <c r="K12" s="31"/>
      <c r="L12" s="33" t="s">
        <v>34</v>
      </c>
      <c r="M12" s="32"/>
      <c r="N12" s="187">
        <f>COUNTIF(E13:M13,"○")+COUNTIF(E13:M13,"△")+COUNTIF(E13:M13,"●")</f>
        <v>2</v>
      </c>
      <c r="O12" s="187">
        <f>COUNTIF(E13:M13,"○")</f>
        <v>2</v>
      </c>
      <c r="P12" s="187">
        <f>COUNTIF(E13:M13,"●")</f>
        <v>0</v>
      </c>
      <c r="Q12" s="187">
        <f>COUNTIF(E13:M13,"△")</f>
        <v>0</v>
      </c>
      <c r="R12" s="187">
        <f>SUM(E12,H12,K12)</f>
        <v>2</v>
      </c>
      <c r="S12" s="187">
        <f>SUM(G12,J12,M12)</f>
        <v>0</v>
      </c>
      <c r="T12" s="187">
        <f>R12-S12</f>
        <v>2</v>
      </c>
      <c r="U12" s="187">
        <f>IF(COUNT(O12:Q13),O12*3+Q12,)</f>
        <v>6</v>
      </c>
      <c r="V12" s="188">
        <f>RANK(X12,$X12:$X17,0)</f>
        <v>1</v>
      </c>
      <c r="X12" s="190">
        <f>U12*100+T12+R12/100</f>
        <v>602.02</v>
      </c>
    </row>
    <row r="13" spans="1:24" s="36" customFormat="1" ht="18.75">
      <c r="A13" s="201"/>
      <c r="B13" s="192"/>
      <c r="C13" s="192"/>
      <c r="D13" s="192"/>
      <c r="E13" s="193" t="str">
        <f>IF(E12="","",IF(E12&gt;G12,"○",IF(E12=G12,"△",IF(E12&lt;G12,"●"))))</f>
        <v>○</v>
      </c>
      <c r="F13" s="193"/>
      <c r="G13" s="193"/>
      <c r="H13" s="193" t="str">
        <f>IF(H12="","",IF(H12&gt;J12,"○",IF(H12=J12,"△",IF(H12&lt;J12,"●"))))</f>
        <v>○</v>
      </c>
      <c r="I13" s="193"/>
      <c r="J13" s="193"/>
      <c r="K13" s="193">
        <f>IF(K12="","",IF(K12&gt;M12,"○",IF(K12=M12,"△",IF(K12&lt;M12,"●"))))</f>
      </c>
      <c r="L13" s="193"/>
      <c r="M13" s="193"/>
      <c r="N13" s="187"/>
      <c r="O13" s="187"/>
      <c r="P13" s="187"/>
      <c r="Q13" s="187"/>
      <c r="R13" s="187"/>
      <c r="S13" s="187"/>
      <c r="T13" s="187"/>
      <c r="U13" s="187"/>
      <c r="V13" s="189"/>
      <c r="X13" s="190"/>
    </row>
    <row r="14" spans="1:24" s="36" customFormat="1" ht="13.5">
      <c r="A14" s="202" t="str">
        <f>'1次リーグ'!E15</f>
        <v>庵原SCSSS</v>
      </c>
      <c r="B14" s="34">
        <f>IF(G12="","",G12)</f>
        <v>0</v>
      </c>
      <c r="C14" s="33" t="s">
        <v>34</v>
      </c>
      <c r="D14" s="35">
        <f>IF(E12="","",E12)</f>
        <v>1</v>
      </c>
      <c r="E14" s="192"/>
      <c r="F14" s="192"/>
      <c r="G14" s="192"/>
      <c r="H14" s="31">
        <v>3</v>
      </c>
      <c r="I14" s="33" t="s">
        <v>34</v>
      </c>
      <c r="J14" s="32">
        <v>1</v>
      </c>
      <c r="K14" s="31"/>
      <c r="L14" s="33" t="s">
        <v>34</v>
      </c>
      <c r="M14" s="32"/>
      <c r="N14" s="187">
        <f>COUNTIF(B15:M15,"○")+COUNTIF(B15:M15,"△")+COUNTIF(B15:M15,"●")</f>
        <v>2</v>
      </c>
      <c r="O14" s="187">
        <f>COUNTIF(B15:M15,"○")</f>
        <v>1</v>
      </c>
      <c r="P14" s="187">
        <f>COUNTIF(B15:M15,"●")</f>
        <v>1</v>
      </c>
      <c r="Q14" s="187">
        <f>COUNTIF(B15:M15,"△")</f>
        <v>0</v>
      </c>
      <c r="R14" s="187">
        <f>SUM(B14,H14,K14)</f>
        <v>3</v>
      </c>
      <c r="S14" s="187">
        <f>SUM(D14,J14,M14)</f>
        <v>2</v>
      </c>
      <c r="T14" s="187">
        <f>R14-S14</f>
        <v>1</v>
      </c>
      <c r="U14" s="187">
        <f>IF(COUNT(O14:Q15),O14*3+Q14,)</f>
        <v>3</v>
      </c>
      <c r="V14" s="188">
        <f>RANK(X14,$X12:$X17,0)</f>
        <v>2</v>
      </c>
      <c r="X14" s="190">
        <f>U14*100+T14+R14/100</f>
        <v>301.03</v>
      </c>
    </row>
    <row r="15" spans="1:24" s="36" customFormat="1" ht="18.75">
      <c r="A15" s="203"/>
      <c r="B15" s="193" t="str">
        <f>IF(B14="","",IF(B14&gt;D14,"○",IF(B14=D14,"△",IF(B14&lt;D14,"●"))))</f>
        <v>●</v>
      </c>
      <c r="C15" s="193"/>
      <c r="D15" s="193"/>
      <c r="E15" s="192"/>
      <c r="F15" s="192"/>
      <c r="G15" s="192"/>
      <c r="H15" s="193" t="str">
        <f>IF(H14="","",IF(H14&gt;J14,"○",IF(H14=J14,"△",IF(H14&lt;J14,"●"))))</f>
        <v>○</v>
      </c>
      <c r="I15" s="193"/>
      <c r="J15" s="193"/>
      <c r="K15" s="193">
        <f>IF(K14="","",IF(K14&gt;M14,"○",IF(K14=M14,"△",IF(K14&lt;M14,"●"))))</f>
      </c>
      <c r="L15" s="193"/>
      <c r="M15" s="193"/>
      <c r="N15" s="187"/>
      <c r="O15" s="187"/>
      <c r="P15" s="187"/>
      <c r="Q15" s="187"/>
      <c r="R15" s="187"/>
      <c r="S15" s="187"/>
      <c r="T15" s="187"/>
      <c r="U15" s="187"/>
      <c r="V15" s="189"/>
      <c r="X15" s="190"/>
    </row>
    <row r="16" spans="1:24" s="36" customFormat="1" ht="13.5">
      <c r="A16" s="202" t="str">
        <f>'1次リーグ'!E16</f>
        <v>清水第八SC</v>
      </c>
      <c r="B16" s="34">
        <f>IF(J12="","",J12)</f>
        <v>0</v>
      </c>
      <c r="C16" s="33" t="s">
        <v>34</v>
      </c>
      <c r="D16" s="35">
        <f>IF(H12="","",H12)</f>
        <v>1</v>
      </c>
      <c r="E16" s="34">
        <f>IF(J14="","",J14)</f>
        <v>1</v>
      </c>
      <c r="F16" s="33" t="s">
        <v>34</v>
      </c>
      <c r="G16" s="35">
        <f>IF(H14="","",H14)</f>
        <v>3</v>
      </c>
      <c r="H16" s="192"/>
      <c r="I16" s="192"/>
      <c r="J16" s="192"/>
      <c r="K16" s="31"/>
      <c r="L16" s="33" t="s">
        <v>34</v>
      </c>
      <c r="M16" s="32"/>
      <c r="N16" s="187">
        <f>COUNTIF(B17:M17,"○")+COUNTIF(B17:M17,"△")+COUNTIF(B17:M17,"●")</f>
        <v>2</v>
      </c>
      <c r="O16" s="187">
        <f>COUNTIF(B17:M17,"○")</f>
        <v>0</v>
      </c>
      <c r="P16" s="187">
        <f>COUNTIF(B17:M17,"●")</f>
        <v>2</v>
      </c>
      <c r="Q16" s="187">
        <f>COUNTIF(B17:M17,"△")</f>
        <v>0</v>
      </c>
      <c r="R16" s="187">
        <f>SUM(B16,E16,K16)</f>
        <v>1</v>
      </c>
      <c r="S16" s="187">
        <f>SUM(D16,G16,M16)</f>
        <v>4</v>
      </c>
      <c r="T16" s="187">
        <f>R16-S16</f>
        <v>-3</v>
      </c>
      <c r="U16" s="187">
        <f>IF(COUNT(O16:Q17),O16*3+Q16,)</f>
        <v>0</v>
      </c>
      <c r="V16" s="188">
        <f>RANK(X16,$X12:$X17,0)</f>
        <v>3</v>
      </c>
      <c r="X16" s="190">
        <f>U16*100+T16+R16/100</f>
        <v>-2.99</v>
      </c>
    </row>
    <row r="17" spans="1:24" s="36" customFormat="1" ht="18.75">
      <c r="A17" s="203"/>
      <c r="B17" s="193" t="str">
        <f>IF(B16="","",IF(B16&gt;D16,"○",IF(B16=D16,"△",IF(B16&lt;D16,"●"))))</f>
        <v>●</v>
      </c>
      <c r="C17" s="193"/>
      <c r="D17" s="193"/>
      <c r="E17" s="193" t="str">
        <f>IF(E16="","",IF(E16&gt;G16,"○",IF(E16=G16,"△",IF(E16&lt;G16,"●"))))</f>
        <v>●</v>
      </c>
      <c r="F17" s="193"/>
      <c r="G17" s="193"/>
      <c r="H17" s="192"/>
      <c r="I17" s="192"/>
      <c r="J17" s="192"/>
      <c r="K17" s="193">
        <f>IF(K16="","",IF(K16&gt;M16,"○",IF(K16=M16,"△",IF(K16&lt;M16,"●"))))</f>
      </c>
      <c r="L17" s="193"/>
      <c r="M17" s="193"/>
      <c r="N17" s="187"/>
      <c r="O17" s="187"/>
      <c r="P17" s="187"/>
      <c r="Q17" s="187"/>
      <c r="R17" s="187"/>
      <c r="S17" s="187"/>
      <c r="T17" s="187"/>
      <c r="U17" s="187"/>
      <c r="V17" s="189"/>
      <c r="X17" s="190"/>
    </row>
    <row r="18" spans="1:24" s="36" customFormat="1" ht="13.5" hidden="1">
      <c r="A18" s="207"/>
      <c r="B18" s="34">
        <f>IF(M12="","",M12)</f>
      </c>
      <c r="C18" s="33" t="s">
        <v>34</v>
      </c>
      <c r="D18" s="35">
        <f>IF(K12="","",K12)</f>
      </c>
      <c r="E18" s="34">
        <f>IF(M14="","",M14)</f>
      </c>
      <c r="F18" s="33" t="s">
        <v>34</v>
      </c>
      <c r="G18" s="35">
        <f>IF(K14="","",K14)</f>
      </c>
      <c r="H18" s="34">
        <f>IF(M16="","",M16)</f>
      </c>
      <c r="I18" s="33" t="s">
        <v>34</v>
      </c>
      <c r="J18" s="35">
        <f>IF(K16="","",K16)</f>
      </c>
      <c r="K18" s="192"/>
      <c r="L18" s="192"/>
      <c r="M18" s="192"/>
      <c r="N18" s="187">
        <f>COUNTIF(B19:M19,"○")+COUNTIF(B19:M19,"△")+COUNTIF(B19:M19,"●")</f>
        <v>0</v>
      </c>
      <c r="O18" s="187">
        <f>COUNTIF(B19:M19,"○")</f>
        <v>0</v>
      </c>
      <c r="P18" s="187">
        <f>COUNTIF(B19:M19,"●")</f>
        <v>0</v>
      </c>
      <c r="Q18" s="187">
        <f>COUNTIF(B19:M19,"△")</f>
        <v>0</v>
      </c>
      <c r="R18" s="187">
        <f>SUM(B18,E18,H18)</f>
        <v>0</v>
      </c>
      <c r="S18" s="187">
        <f>SUM(D18,G18,J18)</f>
        <v>0</v>
      </c>
      <c r="T18" s="187">
        <f>R18-S18</f>
        <v>0</v>
      </c>
      <c r="U18" s="187">
        <f>IF(COUNT(O18:Q19),O18*3+Q18,)</f>
        <v>0</v>
      </c>
      <c r="V18" s="188">
        <f>RANK(X18,$X12:$X19,0)</f>
        <v>3</v>
      </c>
      <c r="X18" s="190">
        <f>U18*100+T18+R18/100</f>
        <v>0</v>
      </c>
    </row>
    <row r="19" spans="1:24" s="36" customFormat="1" ht="18.75" hidden="1">
      <c r="A19" s="208"/>
      <c r="B19" s="193">
        <f>IF(B18="","",IF(B18&gt;D18,"○",IF(B18=D18,"△",IF(B18&lt;D18,"●"))))</f>
      </c>
      <c r="C19" s="193"/>
      <c r="D19" s="193"/>
      <c r="E19" s="193">
        <f>IF(E18="","",IF(E18&gt;G18,"○",IF(E18=G18,"△",IF(E18&lt;G18,"●"))))</f>
      </c>
      <c r="F19" s="193"/>
      <c r="G19" s="193"/>
      <c r="H19" s="193">
        <f>IF(H18="","",IF(H18&gt;J18,"○",IF(H18=J18,"△",IF(H18&lt;J18,"●"))))</f>
      </c>
      <c r="I19" s="193"/>
      <c r="J19" s="193"/>
      <c r="K19" s="192"/>
      <c r="L19" s="192"/>
      <c r="M19" s="192"/>
      <c r="N19" s="187"/>
      <c r="O19" s="187"/>
      <c r="P19" s="187"/>
      <c r="Q19" s="187"/>
      <c r="R19" s="187"/>
      <c r="S19" s="187"/>
      <c r="T19" s="187"/>
      <c r="U19" s="187"/>
      <c r="V19" s="189"/>
      <c r="X19" s="190"/>
    </row>
    <row r="21" spans="1:22" s="36" customFormat="1" ht="14.25">
      <c r="A21" s="60" t="s">
        <v>60</v>
      </c>
      <c r="B21" s="194" t="str">
        <f>A22</f>
        <v>三保FC</v>
      </c>
      <c r="C21" s="195"/>
      <c r="D21" s="196"/>
      <c r="E21" s="197" t="str">
        <f>A24</f>
        <v>RISE SC</v>
      </c>
      <c r="F21" s="198"/>
      <c r="G21" s="199"/>
      <c r="H21" s="197" t="str">
        <f>A26</f>
        <v>江尻SSS</v>
      </c>
      <c r="I21" s="198"/>
      <c r="J21" s="199"/>
      <c r="K21" s="194"/>
      <c r="L21" s="195"/>
      <c r="M21" s="196"/>
      <c r="N21" s="25" t="s">
        <v>12</v>
      </c>
      <c r="O21" s="26" t="s">
        <v>27</v>
      </c>
      <c r="P21" s="26" t="s">
        <v>28</v>
      </c>
      <c r="Q21" s="26" t="s">
        <v>29</v>
      </c>
      <c r="R21" s="27" t="s">
        <v>13</v>
      </c>
      <c r="S21" s="27" t="s">
        <v>30</v>
      </c>
      <c r="T21" s="29" t="s">
        <v>31</v>
      </c>
      <c r="U21" s="26" t="s">
        <v>32</v>
      </c>
      <c r="V21" s="28" t="s">
        <v>33</v>
      </c>
    </row>
    <row r="22" spans="1:24" s="36" customFormat="1" ht="13.5">
      <c r="A22" s="202" t="str">
        <f>'1次リーグ'!G14</f>
        <v>三保FC</v>
      </c>
      <c r="B22" s="192"/>
      <c r="C22" s="192"/>
      <c r="D22" s="192"/>
      <c r="E22" s="31">
        <v>0</v>
      </c>
      <c r="F22" s="33" t="s">
        <v>34</v>
      </c>
      <c r="G22" s="32">
        <v>0</v>
      </c>
      <c r="H22" s="31">
        <v>1</v>
      </c>
      <c r="I22" s="33" t="s">
        <v>34</v>
      </c>
      <c r="J22" s="32">
        <v>0</v>
      </c>
      <c r="K22" s="31"/>
      <c r="L22" s="33" t="s">
        <v>34</v>
      </c>
      <c r="M22" s="32"/>
      <c r="N22" s="187">
        <f>COUNTIF(E23:M23,"○")+COUNTIF(E23:M23,"△")+COUNTIF(E23:M23,"●")</f>
        <v>2</v>
      </c>
      <c r="O22" s="187">
        <f>COUNTIF(E23:M23,"○")</f>
        <v>1</v>
      </c>
      <c r="P22" s="187">
        <f>COUNTIF(E23:M23,"●")</f>
        <v>0</v>
      </c>
      <c r="Q22" s="187">
        <f>COUNTIF(E23:M23,"△")</f>
        <v>1</v>
      </c>
      <c r="R22" s="187">
        <f>SUM(E22,H22,K22)</f>
        <v>1</v>
      </c>
      <c r="S22" s="187">
        <f>SUM(G22,J22,M22)</f>
        <v>0</v>
      </c>
      <c r="T22" s="187">
        <f>R22-S22</f>
        <v>1</v>
      </c>
      <c r="U22" s="187">
        <f>IF(COUNT(O22:Q23),O22*3+Q22,)</f>
        <v>4</v>
      </c>
      <c r="V22" s="188">
        <f>RANK(X22,$X22:$X27,0)</f>
        <v>2</v>
      </c>
      <c r="X22" s="190">
        <f>U22*100+T22+R22/100</f>
        <v>401.01</v>
      </c>
    </row>
    <row r="23" spans="1:24" s="36" customFormat="1" ht="18.75">
      <c r="A23" s="203"/>
      <c r="B23" s="192"/>
      <c r="C23" s="192"/>
      <c r="D23" s="192"/>
      <c r="E23" s="193" t="str">
        <f>IF(E22="","",IF(E22&gt;G22,"○",IF(E22=G22,"△",IF(E22&lt;G22,"●"))))</f>
        <v>△</v>
      </c>
      <c r="F23" s="193"/>
      <c r="G23" s="193"/>
      <c r="H23" s="193" t="str">
        <f>IF(H22="","",IF(H22&gt;J22,"○",IF(H22=J22,"△",IF(H22&lt;J22,"●"))))</f>
        <v>○</v>
      </c>
      <c r="I23" s="193"/>
      <c r="J23" s="193"/>
      <c r="K23" s="193">
        <f>IF(K22="","",IF(K22&gt;M22,"○",IF(K22=M22,"△",IF(K22&lt;M22,"●"))))</f>
      </c>
      <c r="L23" s="193"/>
      <c r="M23" s="193"/>
      <c r="N23" s="187"/>
      <c r="O23" s="187"/>
      <c r="P23" s="187"/>
      <c r="Q23" s="187"/>
      <c r="R23" s="187"/>
      <c r="S23" s="187"/>
      <c r="T23" s="187"/>
      <c r="U23" s="187"/>
      <c r="V23" s="189"/>
      <c r="X23" s="190"/>
    </row>
    <row r="24" spans="1:24" s="36" customFormat="1" ht="13.5">
      <c r="A24" s="200" t="str">
        <f>'1次リーグ'!G15</f>
        <v>RISE SC</v>
      </c>
      <c r="B24" s="34">
        <f>IF(G22="","",G22)</f>
        <v>0</v>
      </c>
      <c r="C24" s="33" t="s">
        <v>34</v>
      </c>
      <c r="D24" s="35">
        <f>IF(E22="","",E22)</f>
        <v>0</v>
      </c>
      <c r="E24" s="192"/>
      <c r="F24" s="192"/>
      <c r="G24" s="192"/>
      <c r="H24" s="31">
        <v>5</v>
      </c>
      <c r="I24" s="33" t="s">
        <v>34</v>
      </c>
      <c r="J24" s="32">
        <v>0</v>
      </c>
      <c r="K24" s="31"/>
      <c r="L24" s="33" t="s">
        <v>34</v>
      </c>
      <c r="M24" s="32"/>
      <c r="N24" s="187">
        <f>COUNTIF(B25:M25,"○")+COUNTIF(B25:M25,"△")+COUNTIF(B25:M25,"●")</f>
        <v>2</v>
      </c>
      <c r="O24" s="187">
        <f>COUNTIF(B25:M25,"○")</f>
        <v>1</v>
      </c>
      <c r="P24" s="187">
        <f>COUNTIF(B25:M25,"●")</f>
        <v>0</v>
      </c>
      <c r="Q24" s="187">
        <f>COUNTIF(B25:M25,"△")</f>
        <v>1</v>
      </c>
      <c r="R24" s="187">
        <f>SUM(B24,H24,K24)</f>
        <v>5</v>
      </c>
      <c r="S24" s="187">
        <f>SUM(D24,J24,M24)</f>
        <v>0</v>
      </c>
      <c r="T24" s="187">
        <f>R24-S24</f>
        <v>5</v>
      </c>
      <c r="U24" s="187">
        <f>IF(COUNT(O24:Q25),O24*3+Q24,)</f>
        <v>4</v>
      </c>
      <c r="V24" s="188">
        <f>RANK(X24,$X22:$X27,0)</f>
        <v>1</v>
      </c>
      <c r="X24" s="190">
        <f>U24*100+T24+R24/100</f>
        <v>405.05</v>
      </c>
    </row>
    <row r="25" spans="1:24" s="36" customFormat="1" ht="18.75">
      <c r="A25" s="201"/>
      <c r="B25" s="193" t="str">
        <f>IF(B24="","",IF(B24&gt;D24,"○",IF(B24=D24,"△",IF(B24&lt;D24,"●"))))</f>
        <v>△</v>
      </c>
      <c r="C25" s="193"/>
      <c r="D25" s="193"/>
      <c r="E25" s="192"/>
      <c r="F25" s="192"/>
      <c r="G25" s="192"/>
      <c r="H25" s="193" t="str">
        <f>IF(H24="","",IF(H24&gt;J24,"○",IF(H24=J24,"△",IF(H24&lt;J24,"●"))))</f>
        <v>○</v>
      </c>
      <c r="I25" s="193"/>
      <c r="J25" s="193"/>
      <c r="K25" s="193">
        <f>IF(K24="","",IF(K24&gt;M24,"○",IF(K24=M24,"△",IF(K24&lt;M24,"●"))))</f>
      </c>
      <c r="L25" s="193"/>
      <c r="M25" s="193"/>
      <c r="N25" s="187"/>
      <c r="O25" s="187"/>
      <c r="P25" s="187"/>
      <c r="Q25" s="187"/>
      <c r="R25" s="187"/>
      <c r="S25" s="187"/>
      <c r="T25" s="187"/>
      <c r="U25" s="187"/>
      <c r="V25" s="189"/>
      <c r="X25" s="190"/>
    </row>
    <row r="26" spans="1:24" s="36" customFormat="1" ht="13.5">
      <c r="A26" s="202" t="str">
        <f>'1次リーグ'!G16</f>
        <v>江尻SSS</v>
      </c>
      <c r="B26" s="34">
        <f>IF(J22="","",J22)</f>
        <v>0</v>
      </c>
      <c r="C26" s="33" t="s">
        <v>34</v>
      </c>
      <c r="D26" s="35">
        <f>IF(H22="","",H22)</f>
        <v>1</v>
      </c>
      <c r="E26" s="34">
        <f>IF(J24="","",J24)</f>
        <v>0</v>
      </c>
      <c r="F26" s="33" t="s">
        <v>34</v>
      </c>
      <c r="G26" s="35">
        <f>IF(H24="","",H24)</f>
        <v>5</v>
      </c>
      <c r="H26" s="192"/>
      <c r="I26" s="192"/>
      <c r="J26" s="192"/>
      <c r="K26" s="31"/>
      <c r="L26" s="33" t="s">
        <v>34</v>
      </c>
      <c r="M26" s="32"/>
      <c r="N26" s="187">
        <f>COUNTIF(B27:M27,"○")+COUNTIF(B27:M27,"△")+COUNTIF(B27:M27,"●")</f>
        <v>2</v>
      </c>
      <c r="O26" s="187">
        <f>COUNTIF(B27:M27,"○")</f>
        <v>0</v>
      </c>
      <c r="P26" s="187">
        <f>COUNTIF(B27:M27,"●")</f>
        <v>2</v>
      </c>
      <c r="Q26" s="187">
        <f>COUNTIF(B27:M27,"△")</f>
        <v>0</v>
      </c>
      <c r="R26" s="187">
        <f>SUM(B26,E26,K26)</f>
        <v>0</v>
      </c>
      <c r="S26" s="187">
        <f>SUM(D26,G26,M26)</f>
        <v>6</v>
      </c>
      <c r="T26" s="187">
        <f>R26-S26</f>
        <v>-6</v>
      </c>
      <c r="U26" s="187">
        <f>IF(COUNT(O26:Q27),O26*3+Q26,)</f>
        <v>0</v>
      </c>
      <c r="V26" s="188">
        <f>RANK(X26,$X22:$X27,0)</f>
        <v>3</v>
      </c>
      <c r="X26" s="190">
        <f>U26*100+T26+R26/100</f>
        <v>-6</v>
      </c>
    </row>
    <row r="27" spans="1:24" s="36" customFormat="1" ht="18.75">
      <c r="A27" s="203"/>
      <c r="B27" s="193" t="str">
        <f>IF(B26="","",IF(B26&gt;D26,"○",IF(B26=D26,"△",IF(B26&lt;D26,"●"))))</f>
        <v>●</v>
      </c>
      <c r="C27" s="193"/>
      <c r="D27" s="193"/>
      <c r="E27" s="193" t="str">
        <f>IF(E26="","",IF(E26&gt;G26,"○",IF(E26=G26,"△",IF(E26&lt;G26,"●"))))</f>
        <v>●</v>
      </c>
      <c r="F27" s="193"/>
      <c r="G27" s="193"/>
      <c r="H27" s="192"/>
      <c r="I27" s="192"/>
      <c r="J27" s="192"/>
      <c r="K27" s="193">
        <f>IF(K26="","",IF(K26&gt;M26,"○",IF(K26=M26,"△",IF(K26&lt;M26,"●"))))</f>
      </c>
      <c r="L27" s="193"/>
      <c r="M27" s="193"/>
      <c r="N27" s="187"/>
      <c r="O27" s="187"/>
      <c r="P27" s="187"/>
      <c r="Q27" s="187"/>
      <c r="R27" s="187"/>
      <c r="S27" s="187"/>
      <c r="T27" s="187"/>
      <c r="U27" s="187"/>
      <c r="V27" s="189"/>
      <c r="X27" s="190"/>
    </row>
    <row r="29" spans="1:22" s="36" customFormat="1" ht="14.25">
      <c r="A29" s="60" t="s">
        <v>36</v>
      </c>
      <c r="B29" s="194" t="str">
        <f>A30</f>
        <v>駒越小SSS</v>
      </c>
      <c r="C29" s="195"/>
      <c r="D29" s="196"/>
      <c r="E29" s="197" t="str">
        <f>A32</f>
        <v>清水北SSS</v>
      </c>
      <c r="F29" s="198"/>
      <c r="G29" s="199"/>
      <c r="H29" s="197" t="str">
        <f>A34</f>
        <v>浜田SSS</v>
      </c>
      <c r="I29" s="198"/>
      <c r="J29" s="199"/>
      <c r="K29" s="194"/>
      <c r="L29" s="195"/>
      <c r="M29" s="196"/>
      <c r="N29" s="25" t="s">
        <v>12</v>
      </c>
      <c r="O29" s="26" t="s">
        <v>27</v>
      </c>
      <c r="P29" s="26" t="s">
        <v>28</v>
      </c>
      <c r="Q29" s="26" t="s">
        <v>29</v>
      </c>
      <c r="R29" s="27" t="s">
        <v>13</v>
      </c>
      <c r="S29" s="27" t="s">
        <v>30</v>
      </c>
      <c r="T29" s="29" t="s">
        <v>31</v>
      </c>
      <c r="U29" s="26" t="s">
        <v>32</v>
      </c>
      <c r="V29" s="28" t="s">
        <v>33</v>
      </c>
    </row>
    <row r="30" spans="1:24" s="36" customFormat="1" ht="13.5">
      <c r="A30" s="200" t="str">
        <f>'1次リーグ'!I14</f>
        <v>駒越小SSS</v>
      </c>
      <c r="B30" s="192"/>
      <c r="C30" s="192"/>
      <c r="D30" s="192"/>
      <c r="E30" s="31">
        <v>0</v>
      </c>
      <c r="F30" s="33" t="s">
        <v>34</v>
      </c>
      <c r="G30" s="32">
        <v>2</v>
      </c>
      <c r="H30" s="31">
        <v>6</v>
      </c>
      <c r="I30" s="33" t="s">
        <v>34</v>
      </c>
      <c r="J30" s="32">
        <v>1</v>
      </c>
      <c r="K30" s="31"/>
      <c r="L30" s="33" t="s">
        <v>34</v>
      </c>
      <c r="M30" s="32"/>
      <c r="N30" s="187">
        <f>COUNTIF(E31:M31,"○")+COUNTIF(E31:M31,"△")+COUNTIF(E31:M31,"●")</f>
        <v>2</v>
      </c>
      <c r="O30" s="187">
        <f>COUNTIF(E31:M31,"○")</f>
        <v>1</v>
      </c>
      <c r="P30" s="187">
        <f>COUNTIF(E31:M31,"●")</f>
        <v>1</v>
      </c>
      <c r="Q30" s="187">
        <f>COUNTIF(E31:M31,"△")</f>
        <v>0</v>
      </c>
      <c r="R30" s="187">
        <f>SUM(E30,H30,K30)</f>
        <v>6</v>
      </c>
      <c r="S30" s="187">
        <f>SUM(G30,J30,M30)</f>
        <v>3</v>
      </c>
      <c r="T30" s="187">
        <f>R30-S30</f>
        <v>3</v>
      </c>
      <c r="U30" s="187">
        <f>IF(COUNT(O30:Q31),O30*3+Q30,)</f>
        <v>3</v>
      </c>
      <c r="V30" s="188">
        <f>RANK(X30,$X30:$X35,0)</f>
        <v>1</v>
      </c>
      <c r="X30" s="190">
        <f>U30*100+T30+R30/100</f>
        <v>303.06</v>
      </c>
    </row>
    <row r="31" spans="1:24" s="36" customFormat="1" ht="18.75">
      <c r="A31" s="201"/>
      <c r="B31" s="192"/>
      <c r="C31" s="192"/>
      <c r="D31" s="192"/>
      <c r="E31" s="193" t="str">
        <f>IF(E30="","",IF(E30&gt;G30,"○",IF(E30=G30,"△",IF(E30&lt;G30,"●"))))</f>
        <v>●</v>
      </c>
      <c r="F31" s="193"/>
      <c r="G31" s="193"/>
      <c r="H31" s="193" t="str">
        <f>IF(H30="","",IF(H30&gt;J30,"○",IF(H30=J30,"△",IF(H30&lt;J30,"●"))))</f>
        <v>○</v>
      </c>
      <c r="I31" s="193"/>
      <c r="J31" s="193"/>
      <c r="K31" s="193">
        <f>IF(K30="","",IF(K30&gt;M30,"○",IF(K30=M30,"△",IF(K30&lt;M30,"●"))))</f>
      </c>
      <c r="L31" s="193"/>
      <c r="M31" s="193"/>
      <c r="N31" s="187"/>
      <c r="O31" s="187"/>
      <c r="P31" s="187"/>
      <c r="Q31" s="187"/>
      <c r="R31" s="187"/>
      <c r="S31" s="187"/>
      <c r="T31" s="187"/>
      <c r="U31" s="187"/>
      <c r="V31" s="189"/>
      <c r="X31" s="190"/>
    </row>
    <row r="32" spans="1:24" s="36" customFormat="1" ht="13.5">
      <c r="A32" s="202" t="str">
        <f>'1次リーグ'!I15</f>
        <v>清水北SSS</v>
      </c>
      <c r="B32" s="34">
        <f>IF(G30="","",G30)</f>
        <v>2</v>
      </c>
      <c r="C32" s="33" t="s">
        <v>34</v>
      </c>
      <c r="D32" s="35">
        <f>IF(E30="","",E30)</f>
        <v>0</v>
      </c>
      <c r="E32" s="192"/>
      <c r="F32" s="192"/>
      <c r="G32" s="192"/>
      <c r="H32" s="31">
        <v>1</v>
      </c>
      <c r="I32" s="33" t="s">
        <v>34</v>
      </c>
      <c r="J32" s="32">
        <v>3</v>
      </c>
      <c r="K32" s="31"/>
      <c r="L32" s="33" t="s">
        <v>34</v>
      </c>
      <c r="M32" s="32"/>
      <c r="N32" s="187">
        <f>COUNTIF(B33:M33,"○")+COUNTIF(B33:M33,"△")+COUNTIF(B33:M33,"●")</f>
        <v>2</v>
      </c>
      <c r="O32" s="187">
        <f>COUNTIF(B33:M33,"○")</f>
        <v>1</v>
      </c>
      <c r="P32" s="187">
        <f>COUNTIF(B33:M33,"●")</f>
        <v>1</v>
      </c>
      <c r="Q32" s="187">
        <f>COUNTIF(B33:M33,"△")</f>
        <v>0</v>
      </c>
      <c r="R32" s="187">
        <f>SUM(B32,H32,K32)</f>
        <v>3</v>
      </c>
      <c r="S32" s="187">
        <f>SUM(D32,J32,M32)</f>
        <v>3</v>
      </c>
      <c r="T32" s="187">
        <f>R32-S32</f>
        <v>0</v>
      </c>
      <c r="U32" s="187">
        <f>IF(COUNT(O32:Q33),O32*3+Q32,)</f>
        <v>3</v>
      </c>
      <c r="V32" s="188">
        <f>RANK(X32,$X30:$X35,0)</f>
        <v>2</v>
      </c>
      <c r="X32" s="190">
        <f>U32*100+T32+R32/100</f>
        <v>300.03</v>
      </c>
    </row>
    <row r="33" spans="1:24" s="36" customFormat="1" ht="18.75">
      <c r="A33" s="203"/>
      <c r="B33" s="193" t="str">
        <f>IF(B32="","",IF(B32&gt;D32,"○",IF(B32=D32,"△",IF(B32&lt;D32,"●"))))</f>
        <v>○</v>
      </c>
      <c r="C33" s="193"/>
      <c r="D33" s="193"/>
      <c r="E33" s="192"/>
      <c r="F33" s="192"/>
      <c r="G33" s="192"/>
      <c r="H33" s="193" t="str">
        <f>IF(H32="","",IF(H32&gt;J32,"○",IF(H32=J32,"△",IF(H32&lt;J32,"●"))))</f>
        <v>●</v>
      </c>
      <c r="I33" s="193"/>
      <c r="J33" s="193"/>
      <c r="K33" s="193">
        <f>IF(K32="","",IF(K32&gt;M32,"○",IF(K32=M32,"△",IF(K32&lt;M32,"●"))))</f>
      </c>
      <c r="L33" s="193"/>
      <c r="M33" s="193"/>
      <c r="N33" s="187"/>
      <c r="O33" s="187"/>
      <c r="P33" s="187"/>
      <c r="Q33" s="187"/>
      <c r="R33" s="187"/>
      <c r="S33" s="187"/>
      <c r="T33" s="187"/>
      <c r="U33" s="187"/>
      <c r="V33" s="189"/>
      <c r="X33" s="190"/>
    </row>
    <row r="34" spans="1:24" s="36" customFormat="1" ht="13.5">
      <c r="A34" s="202" t="str">
        <f>'1次リーグ'!I16</f>
        <v>浜田SSS</v>
      </c>
      <c r="B34" s="34">
        <f>IF(J30="","",J30)</f>
        <v>1</v>
      </c>
      <c r="C34" s="33" t="s">
        <v>34</v>
      </c>
      <c r="D34" s="35">
        <f>IF(H30="","",H30)</f>
        <v>6</v>
      </c>
      <c r="E34" s="34">
        <f>IF(J32="","",J32)</f>
        <v>3</v>
      </c>
      <c r="F34" s="33" t="s">
        <v>34</v>
      </c>
      <c r="G34" s="35">
        <f>IF(H32="","",H32)</f>
        <v>1</v>
      </c>
      <c r="H34" s="192"/>
      <c r="I34" s="192"/>
      <c r="J34" s="192"/>
      <c r="K34" s="31"/>
      <c r="L34" s="33" t="s">
        <v>34</v>
      </c>
      <c r="M34" s="32"/>
      <c r="N34" s="187">
        <f>COUNTIF(B35:M35,"○")+COUNTIF(B35:M35,"△")+COUNTIF(B35:M35,"●")</f>
        <v>2</v>
      </c>
      <c r="O34" s="187">
        <f>COUNTIF(B35:M35,"○")</f>
        <v>1</v>
      </c>
      <c r="P34" s="187">
        <f>COUNTIF(B35:M35,"●")</f>
        <v>1</v>
      </c>
      <c r="Q34" s="187">
        <f>COUNTIF(B35:M35,"△")</f>
        <v>0</v>
      </c>
      <c r="R34" s="187">
        <f>SUM(B34,E34,K34)</f>
        <v>4</v>
      </c>
      <c r="S34" s="187">
        <f>SUM(D34,G34,M34)</f>
        <v>7</v>
      </c>
      <c r="T34" s="187">
        <f>R34-S34</f>
        <v>-3</v>
      </c>
      <c r="U34" s="187">
        <f>IF(COUNT(O34:Q35),O34*3+Q34,)</f>
        <v>3</v>
      </c>
      <c r="V34" s="188">
        <f>RANK(X34,$X30:$X35,0)</f>
        <v>3</v>
      </c>
      <c r="X34" s="190">
        <f>U34*100+T34+R34/100</f>
        <v>297.04</v>
      </c>
    </row>
    <row r="35" spans="1:24" s="36" customFormat="1" ht="18.75">
      <c r="A35" s="203"/>
      <c r="B35" s="193" t="str">
        <f>IF(B34="","",IF(B34&gt;D34,"○",IF(B34=D34,"△",IF(B34&lt;D34,"●"))))</f>
        <v>●</v>
      </c>
      <c r="C35" s="193"/>
      <c r="D35" s="193"/>
      <c r="E35" s="193" t="str">
        <f>IF(E34="","",IF(E34&gt;G34,"○",IF(E34=G34,"△",IF(E34&lt;G34,"●"))))</f>
        <v>○</v>
      </c>
      <c r="F35" s="193"/>
      <c r="G35" s="193"/>
      <c r="H35" s="192"/>
      <c r="I35" s="192"/>
      <c r="J35" s="192"/>
      <c r="K35" s="193">
        <f>IF(K34="","",IF(K34&gt;M34,"○",IF(K34=M34,"△",IF(K34&lt;M34,"●"))))</f>
      </c>
      <c r="L35" s="193"/>
      <c r="M35" s="193"/>
      <c r="N35" s="187"/>
      <c r="O35" s="187"/>
      <c r="P35" s="187"/>
      <c r="Q35" s="187"/>
      <c r="R35" s="187"/>
      <c r="S35" s="187"/>
      <c r="T35" s="187"/>
      <c r="U35" s="187"/>
      <c r="V35" s="189"/>
      <c r="X35" s="190"/>
    </row>
    <row r="36" spans="1:24" s="36" customFormat="1" ht="18.75">
      <c r="A36" s="63"/>
      <c r="B36" s="64"/>
      <c r="C36" s="64"/>
      <c r="D36" s="64"/>
      <c r="E36" s="64"/>
      <c r="F36" s="64"/>
      <c r="G36" s="64"/>
      <c r="H36" s="65"/>
      <c r="I36" s="65"/>
      <c r="J36" s="65"/>
      <c r="K36" s="64"/>
      <c r="L36" s="64"/>
      <c r="M36" s="64"/>
      <c r="N36" s="66"/>
      <c r="O36" s="66"/>
      <c r="P36" s="66"/>
      <c r="Q36" s="66"/>
      <c r="R36" s="66"/>
      <c r="S36" s="66"/>
      <c r="T36" s="66"/>
      <c r="U36" s="66"/>
      <c r="V36" s="54"/>
      <c r="X36" s="59"/>
    </row>
    <row r="37" spans="1:22" s="36" customFormat="1" ht="14.25">
      <c r="A37" s="60" t="s">
        <v>61</v>
      </c>
      <c r="B37" s="194" t="str">
        <f>A38</f>
        <v>SALFUS oRs</v>
      </c>
      <c r="C37" s="195"/>
      <c r="D37" s="196"/>
      <c r="E37" s="197" t="str">
        <f>A40</f>
        <v>不二見SSS</v>
      </c>
      <c r="F37" s="198"/>
      <c r="G37" s="199"/>
      <c r="H37" s="197" t="str">
        <f>A42</f>
        <v>有度FCR</v>
      </c>
      <c r="I37" s="198"/>
      <c r="J37" s="199"/>
      <c r="K37" s="194"/>
      <c r="L37" s="195"/>
      <c r="M37" s="196"/>
      <c r="N37" s="25" t="s">
        <v>12</v>
      </c>
      <c r="O37" s="26" t="s">
        <v>27</v>
      </c>
      <c r="P37" s="26" t="s">
        <v>28</v>
      </c>
      <c r="Q37" s="26" t="s">
        <v>29</v>
      </c>
      <c r="R37" s="27" t="s">
        <v>13</v>
      </c>
      <c r="S37" s="27" t="s">
        <v>30</v>
      </c>
      <c r="T37" s="29" t="s">
        <v>31</v>
      </c>
      <c r="U37" s="26" t="s">
        <v>32</v>
      </c>
      <c r="V37" s="28" t="s">
        <v>33</v>
      </c>
    </row>
    <row r="38" spans="1:24" s="36" customFormat="1" ht="13.5">
      <c r="A38" s="200" t="str">
        <f>'1次リーグ'!K14</f>
        <v>SALFUS oRs</v>
      </c>
      <c r="B38" s="192"/>
      <c r="C38" s="192"/>
      <c r="D38" s="192"/>
      <c r="E38" s="31">
        <v>8</v>
      </c>
      <c r="F38" s="33" t="s">
        <v>34</v>
      </c>
      <c r="G38" s="32">
        <v>0</v>
      </c>
      <c r="H38" s="31">
        <v>9</v>
      </c>
      <c r="I38" s="33" t="s">
        <v>34</v>
      </c>
      <c r="J38" s="32">
        <v>0</v>
      </c>
      <c r="K38" s="31"/>
      <c r="L38" s="33" t="s">
        <v>34</v>
      </c>
      <c r="M38" s="32"/>
      <c r="N38" s="187">
        <f>COUNTIF(E39:M39,"○")+COUNTIF(E39:M39,"△")+COUNTIF(E39:M39,"●")</f>
        <v>2</v>
      </c>
      <c r="O38" s="187">
        <f>COUNTIF(E39:M39,"○")</f>
        <v>2</v>
      </c>
      <c r="P38" s="187">
        <f>COUNTIF(E39:M39,"●")</f>
        <v>0</v>
      </c>
      <c r="Q38" s="187">
        <f>COUNTIF(E39:M39,"△")</f>
        <v>0</v>
      </c>
      <c r="R38" s="187">
        <f>SUM(E38,H38,K38)</f>
        <v>17</v>
      </c>
      <c r="S38" s="187">
        <f>SUM(G38,J38,M38)</f>
        <v>0</v>
      </c>
      <c r="T38" s="187">
        <f>R38-S38</f>
        <v>17</v>
      </c>
      <c r="U38" s="187">
        <f>IF(COUNT(O38:Q39),O38*3+Q38,)</f>
        <v>6</v>
      </c>
      <c r="V38" s="188">
        <f>RANK(X38,$X38:$X43,0)</f>
        <v>1</v>
      </c>
      <c r="X38" s="190">
        <f>U38*100+T38+R38/100</f>
        <v>617.17</v>
      </c>
    </row>
    <row r="39" spans="1:24" s="36" customFormat="1" ht="18.75">
      <c r="A39" s="201"/>
      <c r="B39" s="192"/>
      <c r="C39" s="192"/>
      <c r="D39" s="192"/>
      <c r="E39" s="193" t="str">
        <f>IF(E38="","",IF(E38&gt;G38,"○",IF(E38=G38,"△",IF(E38&lt;G38,"●"))))</f>
        <v>○</v>
      </c>
      <c r="F39" s="193"/>
      <c r="G39" s="193"/>
      <c r="H39" s="193" t="str">
        <f>IF(H38="","",IF(H38&gt;J38,"○",IF(H38=J38,"△",IF(H38&lt;J38,"●"))))</f>
        <v>○</v>
      </c>
      <c r="I39" s="193"/>
      <c r="J39" s="193"/>
      <c r="K39" s="193">
        <f>IF(K38="","",IF(K38&gt;M38,"○",IF(K38=M38,"△",IF(K38&lt;M38,"●"))))</f>
      </c>
      <c r="L39" s="193"/>
      <c r="M39" s="193"/>
      <c r="N39" s="187"/>
      <c r="O39" s="187"/>
      <c r="P39" s="187"/>
      <c r="Q39" s="187"/>
      <c r="R39" s="187"/>
      <c r="S39" s="187"/>
      <c r="T39" s="187"/>
      <c r="U39" s="187"/>
      <c r="V39" s="189"/>
      <c r="X39" s="190"/>
    </row>
    <row r="40" spans="1:24" s="36" customFormat="1" ht="13.5">
      <c r="A40" s="202" t="str">
        <f>'1次リーグ'!K15</f>
        <v>不二見SSS</v>
      </c>
      <c r="B40" s="34">
        <f>IF(G38="","",G38)</f>
        <v>0</v>
      </c>
      <c r="C40" s="33" t="s">
        <v>34</v>
      </c>
      <c r="D40" s="35">
        <f>IF(E38="","",E38)</f>
        <v>8</v>
      </c>
      <c r="E40" s="192"/>
      <c r="F40" s="192"/>
      <c r="G40" s="192"/>
      <c r="H40" s="31">
        <v>0</v>
      </c>
      <c r="I40" s="33" t="s">
        <v>34</v>
      </c>
      <c r="J40" s="32">
        <v>0</v>
      </c>
      <c r="K40" s="31"/>
      <c r="L40" s="33" t="s">
        <v>34</v>
      </c>
      <c r="M40" s="32"/>
      <c r="N40" s="187">
        <f>COUNTIF(B41:M41,"○")+COUNTIF(B41:M41,"△")+COUNTIF(B41:M41,"●")</f>
        <v>2</v>
      </c>
      <c r="O40" s="187">
        <f>COUNTIF(B41:M41,"○")</f>
        <v>0</v>
      </c>
      <c r="P40" s="187">
        <f>COUNTIF(B41:M41,"●")</f>
        <v>1</v>
      </c>
      <c r="Q40" s="187">
        <f>COUNTIF(B41:M41,"△")</f>
        <v>1</v>
      </c>
      <c r="R40" s="187">
        <f>SUM(B40,H40,K40)</f>
        <v>0</v>
      </c>
      <c r="S40" s="187">
        <f>SUM(D40,J40,M40)</f>
        <v>8</v>
      </c>
      <c r="T40" s="187">
        <f>R40-S40</f>
        <v>-8</v>
      </c>
      <c r="U40" s="187">
        <f>IF(COUNT(O40:Q41),O40*3+Q40,)</f>
        <v>1</v>
      </c>
      <c r="V40" s="188">
        <f>RANK(X40,$X38:$X43,0)</f>
        <v>2</v>
      </c>
      <c r="X40" s="190">
        <f>U40*100+T40+R40/100</f>
        <v>92</v>
      </c>
    </row>
    <row r="41" spans="1:24" s="36" customFormat="1" ht="18.75">
      <c r="A41" s="203"/>
      <c r="B41" s="193" t="str">
        <f>IF(B40="","",IF(B40&gt;D40,"○",IF(B40=D40,"△",IF(B40&lt;D40,"●"))))</f>
        <v>●</v>
      </c>
      <c r="C41" s="193"/>
      <c r="D41" s="193"/>
      <c r="E41" s="192"/>
      <c r="F41" s="192"/>
      <c r="G41" s="192"/>
      <c r="H41" s="193" t="str">
        <f>IF(H40="","",IF(H40&gt;J40,"○",IF(H40=J40,"△",IF(H40&lt;J40,"●"))))</f>
        <v>△</v>
      </c>
      <c r="I41" s="193"/>
      <c r="J41" s="193"/>
      <c r="K41" s="193">
        <f>IF(K40="","",IF(K40&gt;M40,"○",IF(K40=M40,"△",IF(K40&lt;M40,"●"))))</f>
      </c>
      <c r="L41" s="193"/>
      <c r="M41" s="193"/>
      <c r="N41" s="187"/>
      <c r="O41" s="187"/>
      <c r="P41" s="187"/>
      <c r="Q41" s="187"/>
      <c r="R41" s="187"/>
      <c r="S41" s="187"/>
      <c r="T41" s="187"/>
      <c r="U41" s="187"/>
      <c r="V41" s="189"/>
      <c r="X41" s="190"/>
    </row>
    <row r="42" spans="1:24" s="36" customFormat="1" ht="13.5">
      <c r="A42" s="202" t="str">
        <f>'1次リーグ'!K16</f>
        <v>有度FCR</v>
      </c>
      <c r="B42" s="34">
        <f>IF(J38="","",J38)</f>
        <v>0</v>
      </c>
      <c r="C42" s="33" t="s">
        <v>34</v>
      </c>
      <c r="D42" s="35">
        <f>IF(H38="","",H38)</f>
        <v>9</v>
      </c>
      <c r="E42" s="34">
        <f>IF(J40="","",J40)</f>
        <v>0</v>
      </c>
      <c r="F42" s="33" t="s">
        <v>34</v>
      </c>
      <c r="G42" s="35">
        <f>IF(H40="","",H40)</f>
        <v>0</v>
      </c>
      <c r="H42" s="192"/>
      <c r="I42" s="192"/>
      <c r="J42" s="192"/>
      <c r="K42" s="31"/>
      <c r="L42" s="33" t="s">
        <v>34</v>
      </c>
      <c r="M42" s="32"/>
      <c r="N42" s="187">
        <f>COUNTIF(B43:M43,"○")+COUNTIF(B43:M43,"△")+COUNTIF(B43:M43,"●")</f>
        <v>2</v>
      </c>
      <c r="O42" s="187">
        <f>COUNTIF(B43:M43,"○")</f>
        <v>0</v>
      </c>
      <c r="P42" s="187">
        <f>COUNTIF(B43:M43,"●")</f>
        <v>1</v>
      </c>
      <c r="Q42" s="187">
        <f>COUNTIF(B43:M43,"△")</f>
        <v>1</v>
      </c>
      <c r="R42" s="187">
        <f>SUM(B42,E42,K42)</f>
        <v>0</v>
      </c>
      <c r="S42" s="187">
        <f>SUM(D42,G42,M42)</f>
        <v>9</v>
      </c>
      <c r="T42" s="187">
        <f>R42-S42</f>
        <v>-9</v>
      </c>
      <c r="U42" s="187">
        <f>IF(COUNT(O42:Q43),O42*3+Q42,)</f>
        <v>1</v>
      </c>
      <c r="V42" s="188">
        <f>RANK(X42,$X38:$X43,0)</f>
        <v>3</v>
      </c>
      <c r="X42" s="190">
        <f>U42*100+T42+R42/100</f>
        <v>91</v>
      </c>
    </row>
    <row r="43" spans="1:24" s="36" customFormat="1" ht="18.75">
      <c r="A43" s="203"/>
      <c r="B43" s="193" t="str">
        <f>IF(B42="","",IF(B42&gt;D42,"○",IF(B42=D42,"△",IF(B42&lt;D42,"●"))))</f>
        <v>●</v>
      </c>
      <c r="C43" s="193"/>
      <c r="D43" s="193"/>
      <c r="E43" s="193" t="str">
        <f>IF(E42="","",IF(E42&gt;G42,"○",IF(E42=G42,"△",IF(E42&lt;G42,"●"))))</f>
        <v>△</v>
      </c>
      <c r="F43" s="193"/>
      <c r="G43" s="193"/>
      <c r="H43" s="192"/>
      <c r="I43" s="192"/>
      <c r="J43" s="192"/>
      <c r="K43" s="193">
        <f>IF(K42="","",IF(K42&gt;M42,"○",IF(K42=M42,"△",IF(K42&lt;M42,"●"))))</f>
      </c>
      <c r="L43" s="193"/>
      <c r="M43" s="193"/>
      <c r="N43" s="187"/>
      <c r="O43" s="187"/>
      <c r="P43" s="187"/>
      <c r="Q43" s="187"/>
      <c r="R43" s="187"/>
      <c r="S43" s="187"/>
      <c r="T43" s="187"/>
      <c r="U43" s="187"/>
      <c r="V43" s="189"/>
      <c r="X43" s="190"/>
    </row>
    <row r="44" spans="1:24" s="36" customFormat="1" ht="13.5" hidden="1">
      <c r="A44" s="191"/>
      <c r="B44" s="34">
        <f>IF(M38="","",M38)</f>
      </c>
      <c r="C44" s="33" t="s">
        <v>34</v>
      </c>
      <c r="D44" s="35">
        <f>IF(K38="","",K38)</f>
      </c>
      <c r="E44" s="34">
        <f>IF(M40="","",M40)</f>
      </c>
      <c r="F44" s="33" t="s">
        <v>34</v>
      </c>
      <c r="G44" s="35">
        <f>IF(K40="","",K40)</f>
      </c>
      <c r="H44" s="34">
        <f>IF(M42="","",M42)</f>
      </c>
      <c r="I44" s="33" t="s">
        <v>34</v>
      </c>
      <c r="J44" s="35">
        <f>IF(K42="","",K42)</f>
      </c>
      <c r="K44" s="192"/>
      <c r="L44" s="192"/>
      <c r="M44" s="192"/>
      <c r="N44" s="187">
        <f>COUNTIF(B45:M45,"○")+COUNTIF(B45:M45,"△")+COUNTIF(B45:M45,"●")</f>
        <v>0</v>
      </c>
      <c r="O44" s="187">
        <f>COUNTIF(B45:M45,"○")</f>
        <v>0</v>
      </c>
      <c r="P44" s="187">
        <f>COUNTIF(B45:M45,"●")</f>
        <v>0</v>
      </c>
      <c r="Q44" s="187">
        <f>COUNTIF(B45:M45,"△")</f>
        <v>0</v>
      </c>
      <c r="R44" s="187">
        <f>SUM(B44,E44,H44)</f>
        <v>0</v>
      </c>
      <c r="S44" s="187">
        <f>SUM(D44,G44,J44)</f>
        <v>0</v>
      </c>
      <c r="T44" s="187">
        <f>R44-S44</f>
        <v>0</v>
      </c>
      <c r="U44" s="187">
        <f>IF(COUNT(O44:Q45),O44*3+Q44,)</f>
        <v>0</v>
      </c>
      <c r="V44" s="188">
        <f>RANK(X44,$X38:$X45,0)</f>
        <v>4</v>
      </c>
      <c r="X44" s="190">
        <f>U44*100+T44+R44/100</f>
        <v>0</v>
      </c>
    </row>
    <row r="45" spans="1:24" s="36" customFormat="1" ht="18.75" hidden="1">
      <c r="A45" s="191"/>
      <c r="B45" s="193">
        <f>IF(B44="","",IF(B44&gt;D44,"○",IF(B44=D44,"△",IF(B44&lt;D44,"●"))))</f>
      </c>
      <c r="C45" s="193"/>
      <c r="D45" s="193"/>
      <c r="E45" s="193">
        <f>IF(E44="","",IF(E44&gt;G44,"○",IF(E44=G44,"△",IF(E44&lt;G44,"●"))))</f>
      </c>
      <c r="F45" s="193"/>
      <c r="G45" s="193"/>
      <c r="H45" s="193">
        <f>IF(H44="","",IF(H44&gt;J44,"○",IF(H44=J44,"△",IF(H44&lt;J44,"●"))))</f>
      </c>
      <c r="I45" s="193"/>
      <c r="J45" s="193"/>
      <c r="K45" s="192"/>
      <c r="L45" s="192"/>
      <c r="M45" s="192"/>
      <c r="N45" s="187"/>
      <c r="O45" s="187"/>
      <c r="P45" s="187"/>
      <c r="Q45" s="187"/>
      <c r="R45" s="187"/>
      <c r="S45" s="187"/>
      <c r="T45" s="187"/>
      <c r="U45" s="187"/>
      <c r="V45" s="189"/>
      <c r="X45" s="190"/>
    </row>
    <row r="47" spans="1:22" s="36" customFormat="1" ht="14.25">
      <c r="A47" s="60" t="s">
        <v>55</v>
      </c>
      <c r="B47" s="194" t="str">
        <f>A48</f>
        <v>清水クラブSS</v>
      </c>
      <c r="C47" s="195"/>
      <c r="D47" s="196"/>
      <c r="E47" s="197" t="str">
        <f>A50</f>
        <v>東海小SSS</v>
      </c>
      <c r="F47" s="198"/>
      <c r="G47" s="199"/>
      <c r="H47" s="197" t="str">
        <f>A52</f>
        <v>岡小SSS</v>
      </c>
      <c r="I47" s="198"/>
      <c r="J47" s="199"/>
      <c r="K47" s="194"/>
      <c r="L47" s="195"/>
      <c r="M47" s="196"/>
      <c r="N47" s="25" t="s">
        <v>12</v>
      </c>
      <c r="O47" s="26" t="s">
        <v>27</v>
      </c>
      <c r="P47" s="26" t="s">
        <v>28</v>
      </c>
      <c r="Q47" s="26" t="s">
        <v>29</v>
      </c>
      <c r="R47" s="27" t="s">
        <v>13</v>
      </c>
      <c r="S47" s="27" t="s">
        <v>30</v>
      </c>
      <c r="T47" s="29" t="s">
        <v>31</v>
      </c>
      <c r="U47" s="26" t="s">
        <v>32</v>
      </c>
      <c r="V47" s="28" t="s">
        <v>33</v>
      </c>
    </row>
    <row r="48" spans="1:24" s="36" customFormat="1" ht="13.5">
      <c r="A48" s="200" t="str">
        <f>'1次リーグ'!C19</f>
        <v>清水クラブSS</v>
      </c>
      <c r="B48" s="192"/>
      <c r="C48" s="192"/>
      <c r="D48" s="192"/>
      <c r="E48" s="31">
        <v>7</v>
      </c>
      <c r="F48" s="33" t="s">
        <v>34</v>
      </c>
      <c r="G48" s="32">
        <v>0</v>
      </c>
      <c r="H48" s="31">
        <v>7</v>
      </c>
      <c r="I48" s="33" t="s">
        <v>34</v>
      </c>
      <c r="J48" s="32">
        <v>0</v>
      </c>
      <c r="K48" s="31"/>
      <c r="L48" s="33" t="s">
        <v>34</v>
      </c>
      <c r="M48" s="32"/>
      <c r="N48" s="187">
        <f>COUNTIF(E49:M49,"○")+COUNTIF(E49:M49,"△")+COUNTIF(E49:M49,"●")</f>
        <v>2</v>
      </c>
      <c r="O48" s="187">
        <f>COUNTIF(E49:M49,"○")</f>
        <v>2</v>
      </c>
      <c r="P48" s="187">
        <f>COUNTIF(E49:M49,"●")</f>
        <v>0</v>
      </c>
      <c r="Q48" s="187">
        <f>COUNTIF(E49:M49,"△")</f>
        <v>0</v>
      </c>
      <c r="R48" s="187">
        <f>SUM(E48,H48,K48)</f>
        <v>14</v>
      </c>
      <c r="S48" s="187">
        <f>SUM(G48,J48,M48)</f>
        <v>0</v>
      </c>
      <c r="T48" s="187">
        <f>R48-S48</f>
        <v>14</v>
      </c>
      <c r="U48" s="187">
        <f>IF(COUNT(O48:Q49),O48*3+Q48,)</f>
        <v>6</v>
      </c>
      <c r="V48" s="188">
        <f>RANK(X48,$X48:$X53,0)</f>
        <v>1</v>
      </c>
      <c r="X48" s="190">
        <f>U48*100+T48+R48/100</f>
        <v>614.14</v>
      </c>
    </row>
    <row r="49" spans="1:24" s="36" customFormat="1" ht="18.75">
      <c r="A49" s="201"/>
      <c r="B49" s="192"/>
      <c r="C49" s="192"/>
      <c r="D49" s="192"/>
      <c r="E49" s="193" t="str">
        <f>IF(E48="","",IF(E48&gt;G48,"○",IF(E48=G48,"△",IF(E48&lt;G48,"●"))))</f>
        <v>○</v>
      </c>
      <c r="F49" s="193"/>
      <c r="G49" s="193"/>
      <c r="H49" s="193" t="str">
        <f>IF(H48="","",IF(H48&gt;J48,"○",IF(H48=J48,"△",IF(H48&lt;J48,"●"))))</f>
        <v>○</v>
      </c>
      <c r="I49" s="193"/>
      <c r="J49" s="193"/>
      <c r="K49" s="193">
        <f>IF(K48="","",IF(K48&gt;M48,"○",IF(K48=M48,"△",IF(K48&lt;M48,"●"))))</f>
      </c>
      <c r="L49" s="193"/>
      <c r="M49" s="193"/>
      <c r="N49" s="187"/>
      <c r="O49" s="187"/>
      <c r="P49" s="187"/>
      <c r="Q49" s="187"/>
      <c r="R49" s="187"/>
      <c r="S49" s="187"/>
      <c r="T49" s="187"/>
      <c r="U49" s="187"/>
      <c r="V49" s="189"/>
      <c r="X49" s="190"/>
    </row>
    <row r="50" spans="1:24" s="36" customFormat="1" ht="13.5">
      <c r="A50" s="202" t="str">
        <f>'1次リーグ'!C20</f>
        <v>東海小SSS</v>
      </c>
      <c r="B50" s="34">
        <f>IF(G48="","",G48)</f>
        <v>0</v>
      </c>
      <c r="C50" s="33" t="s">
        <v>34</v>
      </c>
      <c r="D50" s="35">
        <f>IF(E48="","",E48)</f>
        <v>7</v>
      </c>
      <c r="E50" s="192"/>
      <c r="F50" s="192"/>
      <c r="G50" s="192"/>
      <c r="H50" s="31">
        <v>3</v>
      </c>
      <c r="I50" s="33" t="s">
        <v>34</v>
      </c>
      <c r="J50" s="32">
        <v>2</v>
      </c>
      <c r="K50" s="31"/>
      <c r="L50" s="33" t="s">
        <v>34</v>
      </c>
      <c r="M50" s="32"/>
      <c r="N50" s="187">
        <f>COUNTIF(B51:M51,"○")+COUNTIF(B51:M51,"△")+COUNTIF(B51:M51,"●")</f>
        <v>2</v>
      </c>
      <c r="O50" s="187">
        <f>COUNTIF(B51:M51,"○")</f>
        <v>1</v>
      </c>
      <c r="P50" s="187">
        <f>COUNTIF(B51:M51,"●")</f>
        <v>1</v>
      </c>
      <c r="Q50" s="187">
        <f>COUNTIF(B51:M51,"△")</f>
        <v>0</v>
      </c>
      <c r="R50" s="187">
        <f>SUM(B50,H50,K50)</f>
        <v>3</v>
      </c>
      <c r="S50" s="187">
        <f>SUM(D50,J50,M50)</f>
        <v>9</v>
      </c>
      <c r="T50" s="187">
        <f>R50-S50</f>
        <v>-6</v>
      </c>
      <c r="U50" s="187">
        <f>IF(COUNT(O50:Q51),O50*3+Q50,)</f>
        <v>3</v>
      </c>
      <c r="V50" s="188">
        <f>RANK(X50,$X48:$X53,0)</f>
        <v>2</v>
      </c>
      <c r="X50" s="190">
        <f>U50*100+T50+R50/100</f>
        <v>294.03</v>
      </c>
    </row>
    <row r="51" spans="1:24" s="36" customFormat="1" ht="18.75">
      <c r="A51" s="203"/>
      <c r="B51" s="193" t="str">
        <f>IF(B50="","",IF(B50&gt;D50,"○",IF(B50=D50,"△",IF(B50&lt;D50,"●"))))</f>
        <v>●</v>
      </c>
      <c r="C51" s="193"/>
      <c r="D51" s="193"/>
      <c r="E51" s="192"/>
      <c r="F51" s="192"/>
      <c r="G51" s="192"/>
      <c r="H51" s="193" t="str">
        <f>IF(H50="","",IF(H50&gt;J50,"○",IF(H50=J50,"△",IF(H50&lt;J50,"●"))))</f>
        <v>○</v>
      </c>
      <c r="I51" s="193"/>
      <c r="J51" s="193"/>
      <c r="K51" s="193">
        <f>IF(K50="","",IF(K50&gt;M50,"○",IF(K50=M50,"△",IF(K50&lt;M50,"●"))))</f>
      </c>
      <c r="L51" s="193"/>
      <c r="M51" s="193"/>
      <c r="N51" s="187"/>
      <c r="O51" s="187"/>
      <c r="P51" s="187"/>
      <c r="Q51" s="187"/>
      <c r="R51" s="187"/>
      <c r="S51" s="187"/>
      <c r="T51" s="187"/>
      <c r="U51" s="187"/>
      <c r="V51" s="189"/>
      <c r="X51" s="190"/>
    </row>
    <row r="52" spans="1:24" s="36" customFormat="1" ht="13.5">
      <c r="A52" s="202" t="str">
        <f>'1次リーグ'!C21</f>
        <v>岡小SSS</v>
      </c>
      <c r="B52" s="34">
        <f>IF(J48="","",J48)</f>
        <v>0</v>
      </c>
      <c r="C52" s="33" t="s">
        <v>34</v>
      </c>
      <c r="D52" s="35">
        <f>IF(H48="","",H48)</f>
        <v>7</v>
      </c>
      <c r="E52" s="34">
        <f>IF(J50="","",J50)</f>
        <v>2</v>
      </c>
      <c r="F52" s="33" t="s">
        <v>34</v>
      </c>
      <c r="G52" s="35">
        <f>IF(H50="","",H50)</f>
        <v>3</v>
      </c>
      <c r="H52" s="192"/>
      <c r="I52" s="192"/>
      <c r="J52" s="192"/>
      <c r="K52" s="31"/>
      <c r="L52" s="33" t="s">
        <v>34</v>
      </c>
      <c r="M52" s="32"/>
      <c r="N52" s="187">
        <f>COUNTIF(B53:M53,"○")+COUNTIF(B53:M53,"△")+COUNTIF(B53:M53,"●")</f>
        <v>2</v>
      </c>
      <c r="O52" s="187">
        <f>COUNTIF(B53:M53,"○")</f>
        <v>0</v>
      </c>
      <c r="P52" s="187">
        <f>COUNTIF(B53:M53,"●")</f>
        <v>2</v>
      </c>
      <c r="Q52" s="187">
        <f>COUNTIF(B53:M53,"△")</f>
        <v>0</v>
      </c>
      <c r="R52" s="187">
        <f>SUM(B52,E52,K52)</f>
        <v>2</v>
      </c>
      <c r="S52" s="187">
        <f>SUM(D52,G52,M52)</f>
        <v>10</v>
      </c>
      <c r="T52" s="187">
        <f>R52-S52</f>
        <v>-8</v>
      </c>
      <c r="U52" s="187">
        <f>IF(COUNT(O52:Q53),O52*3+Q52,)</f>
        <v>0</v>
      </c>
      <c r="V52" s="188">
        <f>RANK(X52,$X48:$X53,0)</f>
        <v>3</v>
      </c>
      <c r="X52" s="190">
        <f>U52*100+T52+R52/100</f>
        <v>-7.98</v>
      </c>
    </row>
    <row r="53" spans="1:24" s="36" customFormat="1" ht="18.75">
      <c r="A53" s="203"/>
      <c r="B53" s="193" t="str">
        <f>IF(B52="","",IF(B52&gt;D52,"○",IF(B52=D52,"△",IF(B52&lt;D52,"●"))))</f>
        <v>●</v>
      </c>
      <c r="C53" s="193"/>
      <c r="D53" s="193"/>
      <c r="E53" s="193" t="str">
        <f>IF(E52="","",IF(E52&gt;G52,"○",IF(E52=G52,"△",IF(E52&lt;G52,"●"))))</f>
        <v>●</v>
      </c>
      <c r="F53" s="193"/>
      <c r="G53" s="193"/>
      <c r="H53" s="192"/>
      <c r="I53" s="192"/>
      <c r="J53" s="192"/>
      <c r="K53" s="193">
        <f>IF(K52="","",IF(K52&gt;M52,"○",IF(K52=M52,"△",IF(K52&lt;M52,"●"))))</f>
      </c>
      <c r="L53" s="193"/>
      <c r="M53" s="193"/>
      <c r="N53" s="187"/>
      <c r="O53" s="187"/>
      <c r="P53" s="187"/>
      <c r="Q53" s="187"/>
      <c r="R53" s="187"/>
      <c r="S53" s="187"/>
      <c r="T53" s="187"/>
      <c r="U53" s="187"/>
      <c r="V53" s="189"/>
      <c r="X53" s="190"/>
    </row>
    <row r="54" spans="1:24" s="36" customFormat="1" ht="13.5" hidden="1">
      <c r="A54" s="207"/>
      <c r="B54" s="34">
        <f>IF(M48="","",M48)</f>
      </c>
      <c r="C54" s="33" t="s">
        <v>34</v>
      </c>
      <c r="D54" s="35">
        <f>IF(K48="","",K48)</f>
      </c>
      <c r="E54" s="34">
        <f>IF(M50="","",M50)</f>
      </c>
      <c r="F54" s="33" t="s">
        <v>34</v>
      </c>
      <c r="G54" s="35">
        <f>IF(K50="","",K50)</f>
      </c>
      <c r="H54" s="34">
        <f>IF(M52="","",M52)</f>
      </c>
      <c r="I54" s="33" t="s">
        <v>34</v>
      </c>
      <c r="J54" s="35">
        <f>IF(K52="","",K52)</f>
      </c>
      <c r="K54" s="192"/>
      <c r="L54" s="192"/>
      <c r="M54" s="192"/>
      <c r="N54" s="187">
        <f>COUNTIF(B55:M55,"○")+COUNTIF(B55:M55,"△")+COUNTIF(B55:M55,"●")</f>
        <v>0</v>
      </c>
      <c r="O54" s="187">
        <f>COUNTIF(B55:M55,"○")</f>
        <v>0</v>
      </c>
      <c r="P54" s="187">
        <f>COUNTIF(B55:M55,"●")</f>
        <v>0</v>
      </c>
      <c r="Q54" s="187">
        <f>COUNTIF(B55:M55,"△")</f>
        <v>0</v>
      </c>
      <c r="R54" s="187">
        <f>SUM(B54,E54,H54)</f>
        <v>0</v>
      </c>
      <c r="S54" s="187">
        <f>SUM(D54,G54,J54)</f>
        <v>0</v>
      </c>
      <c r="T54" s="187">
        <f>R54-S54</f>
        <v>0</v>
      </c>
      <c r="U54" s="187">
        <f>IF(COUNT(O54:Q55),O54*3+Q54,)</f>
        <v>0</v>
      </c>
      <c r="V54" s="188">
        <f>RANK(X54,$X48:$X55,0)</f>
        <v>3</v>
      </c>
      <c r="X54" s="190">
        <f>U54*100+T54+R54/100</f>
        <v>0</v>
      </c>
    </row>
    <row r="55" spans="1:24" s="36" customFormat="1" ht="18.75" hidden="1">
      <c r="A55" s="208"/>
      <c r="B55" s="193">
        <f>IF(B54="","",IF(B54&gt;D54,"○",IF(B54=D54,"△",IF(B54&lt;D54,"●"))))</f>
      </c>
      <c r="C55" s="193"/>
      <c r="D55" s="193"/>
      <c r="E55" s="193">
        <f>IF(E54="","",IF(E54&gt;G54,"○",IF(E54=G54,"△",IF(E54&lt;G54,"●"))))</f>
      </c>
      <c r="F55" s="193"/>
      <c r="G55" s="193"/>
      <c r="H55" s="193">
        <f>IF(H54="","",IF(H54&gt;J54,"○",IF(H54=J54,"△",IF(H54&lt;J54,"●"))))</f>
      </c>
      <c r="I55" s="193"/>
      <c r="J55" s="193"/>
      <c r="K55" s="192"/>
      <c r="L55" s="192"/>
      <c r="M55" s="192"/>
      <c r="N55" s="187"/>
      <c r="O55" s="187"/>
      <c r="P55" s="187"/>
      <c r="Q55" s="187"/>
      <c r="R55" s="187"/>
      <c r="S55" s="187"/>
      <c r="T55" s="187"/>
      <c r="U55" s="187"/>
      <c r="V55" s="189"/>
      <c r="X55" s="190"/>
    </row>
    <row r="57" spans="1:22" s="36" customFormat="1" ht="14.25">
      <c r="A57" s="60" t="s">
        <v>54</v>
      </c>
      <c r="B57" s="194" t="str">
        <f>A58</f>
        <v>VALOR FC</v>
      </c>
      <c r="C57" s="195"/>
      <c r="D57" s="196"/>
      <c r="E57" s="197" t="str">
        <f>A60</f>
        <v>袖師SSS</v>
      </c>
      <c r="F57" s="198"/>
      <c r="G57" s="199"/>
      <c r="H57" s="197" t="str">
        <f>A62</f>
        <v>飯田FSSS</v>
      </c>
      <c r="I57" s="198"/>
      <c r="J57" s="199"/>
      <c r="K57" s="194"/>
      <c r="L57" s="195"/>
      <c r="M57" s="196"/>
      <c r="N57" s="25" t="s">
        <v>12</v>
      </c>
      <c r="O57" s="26" t="s">
        <v>27</v>
      </c>
      <c r="P57" s="26" t="s">
        <v>28</v>
      </c>
      <c r="Q57" s="26" t="s">
        <v>29</v>
      </c>
      <c r="R57" s="27" t="s">
        <v>13</v>
      </c>
      <c r="S57" s="27" t="s">
        <v>30</v>
      </c>
      <c r="T57" s="29" t="s">
        <v>31</v>
      </c>
      <c r="U57" s="26" t="s">
        <v>32</v>
      </c>
      <c r="V57" s="28" t="s">
        <v>33</v>
      </c>
    </row>
    <row r="58" spans="1:24" s="36" customFormat="1" ht="13.5">
      <c r="A58" s="200" t="str">
        <f>'1次リーグ'!E19</f>
        <v>VALOR FC</v>
      </c>
      <c r="B58" s="192"/>
      <c r="C58" s="192"/>
      <c r="D58" s="192"/>
      <c r="E58" s="31">
        <v>3</v>
      </c>
      <c r="F58" s="33" t="s">
        <v>34</v>
      </c>
      <c r="G58" s="32">
        <v>1</v>
      </c>
      <c r="H58" s="31">
        <v>3</v>
      </c>
      <c r="I58" s="33" t="s">
        <v>34</v>
      </c>
      <c r="J58" s="32">
        <v>1</v>
      </c>
      <c r="K58" s="31"/>
      <c r="L58" s="33" t="s">
        <v>34</v>
      </c>
      <c r="M58" s="32"/>
      <c r="N58" s="187">
        <f>COUNTIF(E59:M59,"○")+COUNTIF(E59:M59,"△")+COUNTIF(E59:M59,"●")</f>
        <v>2</v>
      </c>
      <c r="O58" s="187">
        <f>COUNTIF(E59:M59,"○")</f>
        <v>2</v>
      </c>
      <c r="P58" s="187">
        <f>COUNTIF(E59:M59,"●")</f>
        <v>0</v>
      </c>
      <c r="Q58" s="187">
        <f>COUNTIF(E59:M59,"△")</f>
        <v>0</v>
      </c>
      <c r="R58" s="187">
        <f>SUM(E58,H58,K58)</f>
        <v>6</v>
      </c>
      <c r="S58" s="187">
        <f>SUM(G58,J58,M58)</f>
        <v>2</v>
      </c>
      <c r="T58" s="187">
        <f>R58-S58</f>
        <v>4</v>
      </c>
      <c r="U58" s="187">
        <f>IF(COUNT(O58:Q59),O58*3+Q58,)</f>
        <v>6</v>
      </c>
      <c r="V58" s="188">
        <f>RANK(X58,$X58:$X63,0)</f>
        <v>1</v>
      </c>
      <c r="X58" s="190">
        <f>U58*100+T58+R58/100</f>
        <v>604.06</v>
      </c>
    </row>
    <row r="59" spans="1:24" s="36" customFormat="1" ht="18.75">
      <c r="A59" s="201"/>
      <c r="B59" s="192"/>
      <c r="C59" s="192"/>
      <c r="D59" s="192"/>
      <c r="E59" s="193" t="str">
        <f>IF(E58="","",IF(E58&gt;G58,"○",IF(E58=G58,"△",IF(E58&lt;G58,"●"))))</f>
        <v>○</v>
      </c>
      <c r="F59" s="193"/>
      <c r="G59" s="193"/>
      <c r="H59" s="193" t="str">
        <f>IF(H58="","",IF(H58&gt;J58,"○",IF(H58=J58,"△",IF(H58&lt;J58,"●"))))</f>
        <v>○</v>
      </c>
      <c r="I59" s="193"/>
      <c r="J59" s="193"/>
      <c r="K59" s="193">
        <f>IF(K58="","",IF(K58&gt;M58,"○",IF(K58=M58,"△",IF(K58&lt;M58,"●"))))</f>
      </c>
      <c r="L59" s="193"/>
      <c r="M59" s="193"/>
      <c r="N59" s="187"/>
      <c r="O59" s="187"/>
      <c r="P59" s="187"/>
      <c r="Q59" s="187"/>
      <c r="R59" s="187"/>
      <c r="S59" s="187"/>
      <c r="T59" s="187"/>
      <c r="U59" s="187"/>
      <c r="V59" s="189"/>
      <c r="X59" s="190"/>
    </row>
    <row r="60" spans="1:24" s="36" customFormat="1" ht="13.5">
      <c r="A60" s="202" t="str">
        <f>'1次リーグ'!E20</f>
        <v>袖師SSS</v>
      </c>
      <c r="B60" s="34">
        <f>IF(G58="","",G58)</f>
        <v>1</v>
      </c>
      <c r="C60" s="33" t="s">
        <v>34</v>
      </c>
      <c r="D60" s="35">
        <f>IF(E58="","",E58)</f>
        <v>3</v>
      </c>
      <c r="E60" s="192"/>
      <c r="F60" s="192"/>
      <c r="G60" s="192"/>
      <c r="H60" s="31">
        <v>1</v>
      </c>
      <c r="I60" s="33" t="s">
        <v>34</v>
      </c>
      <c r="J60" s="32">
        <v>2</v>
      </c>
      <c r="K60" s="31"/>
      <c r="L60" s="33" t="s">
        <v>34</v>
      </c>
      <c r="M60" s="32"/>
      <c r="N60" s="187">
        <f>COUNTIF(B61:M61,"○")+COUNTIF(B61:M61,"△")+COUNTIF(B61:M61,"●")</f>
        <v>2</v>
      </c>
      <c r="O60" s="187">
        <f>COUNTIF(B61:M61,"○")</f>
        <v>0</v>
      </c>
      <c r="P60" s="187">
        <f>COUNTIF(B61:M61,"●")</f>
        <v>2</v>
      </c>
      <c r="Q60" s="187">
        <f>COUNTIF(B61:M61,"△")</f>
        <v>0</v>
      </c>
      <c r="R60" s="187">
        <f>SUM(B60,H60,K60)</f>
        <v>2</v>
      </c>
      <c r="S60" s="187">
        <f>SUM(D60,J60,M60)</f>
        <v>5</v>
      </c>
      <c r="T60" s="187">
        <f>R60-S60</f>
        <v>-3</v>
      </c>
      <c r="U60" s="187">
        <f>IF(COUNT(O60:Q61),O60*3+Q60,)</f>
        <v>0</v>
      </c>
      <c r="V60" s="188">
        <f>RANK(X60,$X58:$X63,0)</f>
        <v>3</v>
      </c>
      <c r="X60" s="190">
        <f>U60*100+T60+R60/100</f>
        <v>-2.98</v>
      </c>
    </row>
    <row r="61" spans="1:24" s="36" customFormat="1" ht="18.75">
      <c r="A61" s="203"/>
      <c r="B61" s="193" t="str">
        <f>IF(B60="","",IF(B60&gt;D60,"○",IF(B60=D60,"△",IF(B60&lt;D60,"●"))))</f>
        <v>●</v>
      </c>
      <c r="C61" s="193"/>
      <c r="D61" s="193"/>
      <c r="E61" s="192"/>
      <c r="F61" s="192"/>
      <c r="G61" s="192"/>
      <c r="H61" s="193" t="str">
        <f>IF(H60="","",IF(H60&gt;J60,"○",IF(H60=J60,"△",IF(H60&lt;J60,"●"))))</f>
        <v>●</v>
      </c>
      <c r="I61" s="193"/>
      <c r="J61" s="193"/>
      <c r="K61" s="193">
        <f>IF(K60="","",IF(K60&gt;M60,"○",IF(K60=M60,"△",IF(K60&lt;M60,"●"))))</f>
      </c>
      <c r="L61" s="193"/>
      <c r="M61" s="193"/>
      <c r="N61" s="187"/>
      <c r="O61" s="187"/>
      <c r="P61" s="187"/>
      <c r="Q61" s="187"/>
      <c r="R61" s="187"/>
      <c r="S61" s="187"/>
      <c r="T61" s="187"/>
      <c r="U61" s="187"/>
      <c r="V61" s="189"/>
      <c r="X61" s="190"/>
    </row>
    <row r="62" spans="1:24" s="36" customFormat="1" ht="13.5">
      <c r="A62" s="202" t="str">
        <f>'1次リーグ'!E21</f>
        <v>飯田FSSS</v>
      </c>
      <c r="B62" s="34">
        <f>IF(J58="","",J58)</f>
        <v>1</v>
      </c>
      <c r="C62" s="33" t="s">
        <v>34</v>
      </c>
      <c r="D62" s="35">
        <f>IF(H58="","",H58)</f>
        <v>3</v>
      </c>
      <c r="E62" s="34">
        <f>IF(J60="","",J60)</f>
        <v>2</v>
      </c>
      <c r="F62" s="33" t="s">
        <v>34</v>
      </c>
      <c r="G62" s="35">
        <f>IF(H60="","",H60)</f>
        <v>1</v>
      </c>
      <c r="H62" s="192"/>
      <c r="I62" s="192"/>
      <c r="J62" s="192"/>
      <c r="K62" s="31"/>
      <c r="L62" s="33" t="s">
        <v>34</v>
      </c>
      <c r="M62" s="32"/>
      <c r="N62" s="187">
        <f>COUNTIF(B63:M63,"○")+COUNTIF(B63:M63,"△")+COUNTIF(B63:M63,"●")</f>
        <v>2</v>
      </c>
      <c r="O62" s="187">
        <f>COUNTIF(B63:M63,"○")</f>
        <v>1</v>
      </c>
      <c r="P62" s="187">
        <f>COUNTIF(B63:M63,"●")</f>
        <v>1</v>
      </c>
      <c r="Q62" s="187">
        <f>COUNTIF(B63:M63,"△")</f>
        <v>0</v>
      </c>
      <c r="R62" s="187">
        <f>SUM(B62,E62,K62)</f>
        <v>3</v>
      </c>
      <c r="S62" s="187">
        <f>SUM(D62,G62,M62)</f>
        <v>4</v>
      </c>
      <c r="T62" s="187">
        <f>R62-S62</f>
        <v>-1</v>
      </c>
      <c r="U62" s="187">
        <f>IF(COUNT(O62:Q63),O62*3+Q62,)</f>
        <v>3</v>
      </c>
      <c r="V62" s="188">
        <f>RANK(X62,$X58:$X63,0)</f>
        <v>2</v>
      </c>
      <c r="X62" s="190">
        <f>U62*100+T62+R62/100</f>
        <v>299.03</v>
      </c>
    </row>
    <row r="63" spans="1:24" s="36" customFormat="1" ht="18.75">
      <c r="A63" s="203"/>
      <c r="B63" s="193" t="str">
        <f>IF(B62="","",IF(B62&gt;D62,"○",IF(B62=D62,"△",IF(B62&lt;D62,"●"))))</f>
        <v>●</v>
      </c>
      <c r="C63" s="193"/>
      <c r="D63" s="193"/>
      <c r="E63" s="193" t="str">
        <f>IF(E62="","",IF(E62&gt;G62,"○",IF(E62=G62,"△",IF(E62&lt;G62,"●"))))</f>
        <v>○</v>
      </c>
      <c r="F63" s="193"/>
      <c r="G63" s="193"/>
      <c r="H63" s="192"/>
      <c r="I63" s="192"/>
      <c r="J63" s="192"/>
      <c r="K63" s="193">
        <f>IF(K62="","",IF(K62&gt;M62,"○",IF(K62=M62,"△",IF(K62&lt;M62,"●"))))</f>
      </c>
      <c r="L63" s="193"/>
      <c r="M63" s="193"/>
      <c r="N63" s="187"/>
      <c r="O63" s="187"/>
      <c r="P63" s="187"/>
      <c r="Q63" s="187"/>
      <c r="R63" s="187"/>
      <c r="S63" s="187"/>
      <c r="T63" s="187"/>
      <c r="U63" s="187"/>
      <c r="V63" s="189"/>
      <c r="X63" s="190"/>
    </row>
    <row r="64" spans="1:24" s="61" customFormat="1" ht="12.75" customHeight="1">
      <c r="A64" s="63"/>
      <c r="B64" s="51"/>
      <c r="C64" s="51"/>
      <c r="D64" s="51"/>
      <c r="E64" s="51"/>
      <c r="F64" s="51"/>
      <c r="G64" s="51"/>
      <c r="H64" s="52"/>
      <c r="I64" s="52"/>
      <c r="J64" s="52"/>
      <c r="K64" s="51"/>
      <c r="L64" s="51"/>
      <c r="M64" s="51"/>
      <c r="N64" s="53"/>
      <c r="O64" s="53"/>
      <c r="P64" s="53"/>
      <c r="Q64" s="53"/>
      <c r="R64" s="53"/>
      <c r="S64" s="53"/>
      <c r="T64" s="53"/>
      <c r="U64" s="53"/>
      <c r="V64" s="54"/>
      <c r="X64" s="62"/>
    </row>
    <row r="65" spans="1:22" s="36" customFormat="1" ht="14.25">
      <c r="A65" s="60" t="s">
        <v>53</v>
      </c>
      <c r="B65" s="204" t="str">
        <f>A66</f>
        <v>高部JFC</v>
      </c>
      <c r="C65" s="204"/>
      <c r="D65" s="204"/>
      <c r="E65" s="205" t="str">
        <f>A68</f>
        <v>興津SSS</v>
      </c>
      <c r="F65" s="205"/>
      <c r="G65" s="205"/>
      <c r="H65" s="205" t="str">
        <f>A70</f>
        <v>有度FC</v>
      </c>
      <c r="I65" s="205"/>
      <c r="J65" s="205"/>
      <c r="K65" s="197" t="str">
        <f>A72</f>
        <v>清水ヴァーモス</v>
      </c>
      <c r="L65" s="198"/>
      <c r="M65" s="199"/>
      <c r="N65" s="25" t="s">
        <v>12</v>
      </c>
      <c r="O65" s="26" t="s">
        <v>27</v>
      </c>
      <c r="P65" s="26" t="s">
        <v>28</v>
      </c>
      <c r="Q65" s="26" t="s">
        <v>29</v>
      </c>
      <c r="R65" s="27" t="s">
        <v>13</v>
      </c>
      <c r="S65" s="27" t="s">
        <v>30</v>
      </c>
      <c r="T65" s="29" t="s">
        <v>31</v>
      </c>
      <c r="U65" s="26" t="s">
        <v>32</v>
      </c>
      <c r="V65" s="28" t="s">
        <v>33</v>
      </c>
    </row>
    <row r="66" spans="1:24" s="36" customFormat="1" ht="13.5">
      <c r="A66" s="206" t="str">
        <f>'1次リーグ'!G19</f>
        <v>高部JFC</v>
      </c>
      <c r="B66" s="192"/>
      <c r="C66" s="192"/>
      <c r="D66" s="192"/>
      <c r="E66" s="31">
        <v>4</v>
      </c>
      <c r="F66" s="33" t="s">
        <v>34</v>
      </c>
      <c r="G66" s="32">
        <v>0</v>
      </c>
      <c r="H66" s="31">
        <v>6</v>
      </c>
      <c r="I66" s="33" t="s">
        <v>34</v>
      </c>
      <c r="J66" s="32">
        <v>2</v>
      </c>
      <c r="K66" s="31"/>
      <c r="L66" s="33" t="s">
        <v>34</v>
      </c>
      <c r="M66" s="32"/>
      <c r="N66" s="187">
        <f>COUNTIF(E67:M67,"○")+COUNTIF(E67:M67,"△")+COUNTIF(E67:M67,"●")</f>
        <v>2</v>
      </c>
      <c r="O66" s="187">
        <f>COUNTIF(E67:M67,"○")</f>
        <v>2</v>
      </c>
      <c r="P66" s="187">
        <f>COUNTIF(E67:M67,"●")</f>
        <v>0</v>
      </c>
      <c r="Q66" s="187">
        <f>COUNTIF(E67:M67,"△")</f>
        <v>0</v>
      </c>
      <c r="R66" s="187">
        <f>SUM(E66,H66,K66)</f>
        <v>10</v>
      </c>
      <c r="S66" s="187">
        <f>SUM(G66,J66,M66)</f>
        <v>2</v>
      </c>
      <c r="T66" s="187">
        <f>R66-S66</f>
        <v>8</v>
      </c>
      <c r="U66" s="187">
        <f>IF(COUNT(O66:Q67),O66*3+Q66,)</f>
        <v>6</v>
      </c>
      <c r="V66" s="188">
        <f>RANK(X66,$X66:$X73,0)</f>
        <v>1</v>
      </c>
      <c r="X66" s="190">
        <f>U66*100+T66+R66/100</f>
        <v>608.1</v>
      </c>
    </row>
    <row r="67" spans="1:24" s="36" customFormat="1" ht="18.75">
      <c r="A67" s="206"/>
      <c r="B67" s="192"/>
      <c r="C67" s="192"/>
      <c r="D67" s="192"/>
      <c r="E67" s="193" t="str">
        <f>IF(E66="","",IF(E66&gt;G66,"○",IF(E66=G66,"△",IF(E66&lt;G66,"●"))))</f>
        <v>○</v>
      </c>
      <c r="F67" s="193"/>
      <c r="G67" s="193"/>
      <c r="H67" s="193" t="str">
        <f>IF(H66="","",IF(H66&gt;J66,"○",IF(H66=J66,"△",IF(H66&lt;J66,"●"))))</f>
        <v>○</v>
      </c>
      <c r="I67" s="193"/>
      <c r="J67" s="193"/>
      <c r="K67" s="193">
        <f>IF(K66="","",IF(K66&gt;M66,"○",IF(K66=M66,"△",IF(K66&lt;M66,"●"))))</f>
      </c>
      <c r="L67" s="193"/>
      <c r="M67" s="193"/>
      <c r="N67" s="187"/>
      <c r="O67" s="187"/>
      <c r="P67" s="187"/>
      <c r="Q67" s="187"/>
      <c r="R67" s="187"/>
      <c r="S67" s="187"/>
      <c r="T67" s="187"/>
      <c r="U67" s="187"/>
      <c r="V67" s="189"/>
      <c r="X67" s="190"/>
    </row>
    <row r="68" spans="1:24" s="36" customFormat="1" ht="13.5">
      <c r="A68" s="191" t="str">
        <f>'1次リーグ'!G20</f>
        <v>興津SSS</v>
      </c>
      <c r="B68" s="34">
        <f>IF(G66="","",G66)</f>
        <v>0</v>
      </c>
      <c r="C68" s="33" t="s">
        <v>34</v>
      </c>
      <c r="D68" s="35">
        <f>IF(E66="","",E66)</f>
        <v>4</v>
      </c>
      <c r="E68" s="192"/>
      <c r="F68" s="192"/>
      <c r="G68" s="192"/>
      <c r="H68" s="31"/>
      <c r="I68" s="33" t="s">
        <v>34</v>
      </c>
      <c r="J68" s="32"/>
      <c r="K68" s="31">
        <v>3</v>
      </c>
      <c r="L68" s="33" t="s">
        <v>34</v>
      </c>
      <c r="M68" s="32">
        <v>1</v>
      </c>
      <c r="N68" s="187">
        <f>COUNTIF(B69:M69,"○")+COUNTIF(B69:M69,"△")+COUNTIF(B69:M69,"●")</f>
        <v>2</v>
      </c>
      <c r="O68" s="187">
        <f>COUNTIF(B69:M69,"○")</f>
        <v>1</v>
      </c>
      <c r="P68" s="187">
        <f>COUNTIF(B69:M69,"●")</f>
        <v>1</v>
      </c>
      <c r="Q68" s="187">
        <f>COUNTIF(B69:M69,"△")</f>
        <v>0</v>
      </c>
      <c r="R68" s="187">
        <f>SUM(B68,H68,K68)</f>
        <v>3</v>
      </c>
      <c r="S68" s="187">
        <f>SUM(D68,J68,M68)</f>
        <v>5</v>
      </c>
      <c r="T68" s="187">
        <f>R68-S68</f>
        <v>-2</v>
      </c>
      <c r="U68" s="187">
        <f>IF(COUNT(O68:Q69),O68*3+Q68,)</f>
        <v>3</v>
      </c>
      <c r="V68" s="188">
        <f>RANK(X68,$X66:$X73,0)</f>
        <v>3</v>
      </c>
      <c r="X68" s="190">
        <f>U68*100+T68+R68/100</f>
        <v>298.03</v>
      </c>
    </row>
    <row r="69" spans="1:24" s="36" customFormat="1" ht="18.75">
      <c r="A69" s="191"/>
      <c r="B69" s="193" t="str">
        <f>IF(B68="","",IF(B68&gt;D68,"○",IF(B68=D68,"△",IF(B68&lt;D68,"●"))))</f>
        <v>●</v>
      </c>
      <c r="C69" s="193"/>
      <c r="D69" s="193"/>
      <c r="E69" s="192"/>
      <c r="F69" s="192"/>
      <c r="G69" s="192"/>
      <c r="H69" s="193">
        <f>IF(H68="","",IF(H68&gt;J68,"○",IF(H68=J68,"△",IF(H68&lt;J68,"●"))))</f>
      </c>
      <c r="I69" s="193"/>
      <c r="J69" s="193"/>
      <c r="K69" s="193" t="str">
        <f>IF(K68="","",IF(K68&gt;M68,"○",IF(K68=M68,"△",IF(K68&lt;M68,"●"))))</f>
        <v>○</v>
      </c>
      <c r="L69" s="193"/>
      <c r="M69" s="193"/>
      <c r="N69" s="187"/>
      <c r="O69" s="187"/>
      <c r="P69" s="187"/>
      <c r="Q69" s="187"/>
      <c r="R69" s="187"/>
      <c r="S69" s="187"/>
      <c r="T69" s="187"/>
      <c r="U69" s="187"/>
      <c r="V69" s="189"/>
      <c r="X69" s="190"/>
    </row>
    <row r="70" spans="1:24" s="36" customFormat="1" ht="13.5">
      <c r="A70" s="191" t="str">
        <f>'1次リーグ'!G21</f>
        <v>有度FC</v>
      </c>
      <c r="B70" s="34">
        <f>IF(J66="","",J66)</f>
        <v>2</v>
      </c>
      <c r="C70" s="33" t="s">
        <v>34</v>
      </c>
      <c r="D70" s="35">
        <f>IF(H66="","",H66)</f>
        <v>6</v>
      </c>
      <c r="E70" s="34">
        <f>IF(J68="","",J68)</f>
      </c>
      <c r="F70" s="33" t="s">
        <v>34</v>
      </c>
      <c r="G70" s="35">
        <f>IF(H68="","",H68)</f>
      </c>
      <c r="H70" s="192"/>
      <c r="I70" s="192"/>
      <c r="J70" s="192"/>
      <c r="K70" s="31">
        <v>3</v>
      </c>
      <c r="L70" s="33" t="s">
        <v>34</v>
      </c>
      <c r="M70" s="32">
        <v>0</v>
      </c>
      <c r="N70" s="187">
        <f>COUNTIF(B71:M71,"○")+COUNTIF(B71:M71,"△")+COUNTIF(B71:M71,"●")</f>
        <v>2</v>
      </c>
      <c r="O70" s="187">
        <f>COUNTIF(B71:M71,"○")</f>
        <v>1</v>
      </c>
      <c r="P70" s="187">
        <f>COUNTIF(B71:M71,"●")</f>
        <v>1</v>
      </c>
      <c r="Q70" s="187">
        <f>COUNTIF(B71:M71,"△")</f>
        <v>0</v>
      </c>
      <c r="R70" s="187">
        <f>SUM(B70,E70,K70)</f>
        <v>5</v>
      </c>
      <c r="S70" s="187">
        <f>SUM(D70,G70,M70)</f>
        <v>6</v>
      </c>
      <c r="T70" s="187">
        <f>R70-S70</f>
        <v>-1</v>
      </c>
      <c r="U70" s="187">
        <f>IF(COUNT(O70:Q71),O70*3+Q70,)</f>
        <v>3</v>
      </c>
      <c r="V70" s="188">
        <f>RANK(X70,$X66:$X73,0)</f>
        <v>2</v>
      </c>
      <c r="X70" s="190">
        <f>U70*100+T70+R70/100</f>
        <v>299.05</v>
      </c>
    </row>
    <row r="71" spans="1:24" s="36" customFormat="1" ht="18.75">
      <c r="A71" s="191"/>
      <c r="B71" s="193" t="str">
        <f>IF(B70="","",IF(B70&gt;D70,"○",IF(B70=D70,"△",IF(B70&lt;D70,"●"))))</f>
        <v>●</v>
      </c>
      <c r="C71" s="193"/>
      <c r="D71" s="193"/>
      <c r="E71" s="193">
        <f>IF(E70="","",IF(E70&gt;G70,"○",IF(E70=G70,"△",IF(E70&lt;G70,"●"))))</f>
      </c>
      <c r="F71" s="193"/>
      <c r="G71" s="193"/>
      <c r="H71" s="192"/>
      <c r="I71" s="192"/>
      <c r="J71" s="192"/>
      <c r="K71" s="193" t="str">
        <f>IF(K70="","",IF(K70&gt;M70,"○",IF(K70=M70,"△",IF(K70&lt;M70,"●"))))</f>
        <v>○</v>
      </c>
      <c r="L71" s="193"/>
      <c r="M71" s="193"/>
      <c r="N71" s="187"/>
      <c r="O71" s="187"/>
      <c r="P71" s="187"/>
      <c r="Q71" s="187"/>
      <c r="R71" s="187"/>
      <c r="S71" s="187"/>
      <c r="T71" s="187"/>
      <c r="U71" s="187"/>
      <c r="V71" s="189"/>
      <c r="X71" s="190"/>
    </row>
    <row r="72" spans="1:24" s="36" customFormat="1" ht="13.5">
      <c r="A72" s="191" t="str">
        <f>'1次リーグ'!G22</f>
        <v>清水ヴァーモス</v>
      </c>
      <c r="B72" s="34">
        <f>IF(M66="","",M66)</f>
      </c>
      <c r="C72" s="33" t="s">
        <v>34</v>
      </c>
      <c r="D72" s="35">
        <f>IF(K66="","",K66)</f>
      </c>
      <c r="E72" s="34">
        <f>IF(M68="","",M68)</f>
        <v>1</v>
      </c>
      <c r="F72" s="33" t="s">
        <v>34</v>
      </c>
      <c r="G72" s="35">
        <f>IF(K68="","",K68)</f>
        <v>3</v>
      </c>
      <c r="H72" s="34">
        <f>IF(M70="","",M70)</f>
        <v>0</v>
      </c>
      <c r="I72" s="33" t="s">
        <v>34</v>
      </c>
      <c r="J72" s="35">
        <f>IF(K70="","",K70)</f>
        <v>3</v>
      </c>
      <c r="K72" s="192"/>
      <c r="L72" s="192"/>
      <c r="M72" s="192"/>
      <c r="N72" s="187">
        <f>COUNTIF(B73:M73,"○")+COUNTIF(B73:M73,"△")+COUNTIF(B73:M73,"●")</f>
        <v>2</v>
      </c>
      <c r="O72" s="187">
        <f>COUNTIF(B73:M73,"○")</f>
        <v>0</v>
      </c>
      <c r="P72" s="187">
        <f>COUNTIF(B73:M73,"●")</f>
        <v>2</v>
      </c>
      <c r="Q72" s="187">
        <f>COUNTIF(B73:M73,"△")</f>
        <v>0</v>
      </c>
      <c r="R72" s="187">
        <f>SUM(B72,E72,H72)</f>
        <v>1</v>
      </c>
      <c r="S72" s="187">
        <f>SUM(D72,G72,J72)</f>
        <v>6</v>
      </c>
      <c r="T72" s="187">
        <f>R72-S72</f>
        <v>-5</v>
      </c>
      <c r="U72" s="187">
        <f>IF(COUNT(O72:Q73),O72*3+Q72,)</f>
        <v>0</v>
      </c>
      <c r="V72" s="188">
        <f>RANK(X72,$X66:$X73,0)</f>
        <v>4</v>
      </c>
      <c r="X72" s="190">
        <f>U72*100+T72+R72/100</f>
        <v>-4.99</v>
      </c>
    </row>
    <row r="73" spans="1:24" s="36" customFormat="1" ht="18.75">
      <c r="A73" s="191"/>
      <c r="B73" s="193">
        <f>IF(B72="","",IF(B72&gt;D72,"○",IF(B72=D72,"△",IF(B72&lt;D72,"●"))))</f>
      </c>
      <c r="C73" s="193"/>
      <c r="D73" s="193"/>
      <c r="E73" s="193" t="str">
        <f>IF(E72="","",IF(E72&gt;G72,"○",IF(E72=G72,"△",IF(E72&lt;G72,"●"))))</f>
        <v>●</v>
      </c>
      <c r="F73" s="193"/>
      <c r="G73" s="193"/>
      <c r="H73" s="193" t="str">
        <f>IF(H72="","",IF(H72&gt;J72,"○",IF(H72=J72,"△",IF(H72&lt;J72,"●"))))</f>
        <v>●</v>
      </c>
      <c r="I73" s="193"/>
      <c r="J73" s="193"/>
      <c r="K73" s="192"/>
      <c r="L73" s="192"/>
      <c r="M73" s="192"/>
      <c r="N73" s="187"/>
      <c r="O73" s="187"/>
      <c r="P73" s="187"/>
      <c r="Q73" s="187"/>
      <c r="R73" s="187"/>
      <c r="S73" s="187"/>
      <c r="T73" s="187"/>
      <c r="U73" s="187"/>
      <c r="V73" s="189"/>
      <c r="X73" s="190"/>
    </row>
  </sheetData>
  <sheetProtection/>
  <mergeCells count="467">
    <mergeCell ref="R34:R35"/>
    <mergeCell ref="S34:S35"/>
    <mergeCell ref="T34:T35"/>
    <mergeCell ref="U34:U35"/>
    <mergeCell ref="V34:V35"/>
    <mergeCell ref="X34:X35"/>
    <mergeCell ref="A34:A35"/>
    <mergeCell ref="H34:J35"/>
    <mergeCell ref="N34:N35"/>
    <mergeCell ref="O34:O35"/>
    <mergeCell ref="P34:P35"/>
    <mergeCell ref="Q34:Q35"/>
    <mergeCell ref="B35:D35"/>
    <mergeCell ref="E35:G35"/>
    <mergeCell ref="K35:M35"/>
    <mergeCell ref="R32:R33"/>
    <mergeCell ref="S32:S33"/>
    <mergeCell ref="T32:T33"/>
    <mergeCell ref="U32:U33"/>
    <mergeCell ref="V32:V33"/>
    <mergeCell ref="X32:X33"/>
    <mergeCell ref="A32:A33"/>
    <mergeCell ref="E32:G33"/>
    <mergeCell ref="N32:N33"/>
    <mergeCell ref="O32:O33"/>
    <mergeCell ref="P32:P33"/>
    <mergeCell ref="Q32:Q33"/>
    <mergeCell ref="B33:D33"/>
    <mergeCell ref="H33:J33"/>
    <mergeCell ref="K33:M33"/>
    <mergeCell ref="T30:T31"/>
    <mergeCell ref="U30:U31"/>
    <mergeCell ref="V30:V31"/>
    <mergeCell ref="X30:X31"/>
    <mergeCell ref="E31:G31"/>
    <mergeCell ref="H31:J31"/>
    <mergeCell ref="K31:M31"/>
    <mergeCell ref="N30:N31"/>
    <mergeCell ref="O30:O31"/>
    <mergeCell ref="P30:P31"/>
    <mergeCell ref="Q30:Q31"/>
    <mergeCell ref="R30:R31"/>
    <mergeCell ref="S30:S31"/>
    <mergeCell ref="B29:D29"/>
    <mergeCell ref="E29:G29"/>
    <mergeCell ref="H29:J29"/>
    <mergeCell ref="K29:M29"/>
    <mergeCell ref="A30:A31"/>
    <mergeCell ref="B30:D31"/>
    <mergeCell ref="R62:R63"/>
    <mergeCell ref="S62:S63"/>
    <mergeCell ref="T62:T63"/>
    <mergeCell ref="U62:U63"/>
    <mergeCell ref="K63:M63"/>
    <mergeCell ref="R60:R61"/>
    <mergeCell ref="S60:S61"/>
    <mergeCell ref="T60:T61"/>
    <mergeCell ref="V62:V63"/>
    <mergeCell ref="X62:X63"/>
    <mergeCell ref="A62:A63"/>
    <mergeCell ref="H62:J63"/>
    <mergeCell ref="N62:N63"/>
    <mergeCell ref="O62:O63"/>
    <mergeCell ref="P62:P63"/>
    <mergeCell ref="Q62:Q63"/>
    <mergeCell ref="B63:D63"/>
    <mergeCell ref="E63:G63"/>
    <mergeCell ref="U60:U61"/>
    <mergeCell ref="V60:V61"/>
    <mergeCell ref="X60:X61"/>
    <mergeCell ref="A60:A61"/>
    <mergeCell ref="E60:G61"/>
    <mergeCell ref="N60:N61"/>
    <mergeCell ref="O60:O61"/>
    <mergeCell ref="P60:P61"/>
    <mergeCell ref="Q60:Q61"/>
    <mergeCell ref="B61:D61"/>
    <mergeCell ref="U58:U59"/>
    <mergeCell ref="V58:V59"/>
    <mergeCell ref="X58:X59"/>
    <mergeCell ref="Q58:Q59"/>
    <mergeCell ref="R58:R59"/>
    <mergeCell ref="S58:S59"/>
    <mergeCell ref="N58:N59"/>
    <mergeCell ref="O58:O59"/>
    <mergeCell ref="P58:P59"/>
    <mergeCell ref="H61:J61"/>
    <mergeCell ref="K61:M61"/>
    <mergeCell ref="T58:T59"/>
    <mergeCell ref="B57:D57"/>
    <mergeCell ref="E57:G57"/>
    <mergeCell ref="H57:J57"/>
    <mergeCell ref="K57:M57"/>
    <mergeCell ref="A58:A59"/>
    <mergeCell ref="B58:D59"/>
    <mergeCell ref="E59:G59"/>
    <mergeCell ref="H59:J59"/>
    <mergeCell ref="K59:M59"/>
    <mergeCell ref="R54:R55"/>
    <mergeCell ref="S54:S55"/>
    <mergeCell ref="T54:T55"/>
    <mergeCell ref="U54:U55"/>
    <mergeCell ref="V54:V55"/>
    <mergeCell ref="X54:X55"/>
    <mergeCell ref="A54:A55"/>
    <mergeCell ref="K54:M55"/>
    <mergeCell ref="N54:N55"/>
    <mergeCell ref="O54:O55"/>
    <mergeCell ref="P54:P55"/>
    <mergeCell ref="Q54:Q55"/>
    <mergeCell ref="B55:D55"/>
    <mergeCell ref="E55:G55"/>
    <mergeCell ref="H55:J55"/>
    <mergeCell ref="R52:R53"/>
    <mergeCell ref="S52:S53"/>
    <mergeCell ref="T52:T53"/>
    <mergeCell ref="U52:U53"/>
    <mergeCell ref="V52:V53"/>
    <mergeCell ref="X52:X53"/>
    <mergeCell ref="A52:A53"/>
    <mergeCell ref="H52:J53"/>
    <mergeCell ref="N52:N53"/>
    <mergeCell ref="O52:O53"/>
    <mergeCell ref="P52:P53"/>
    <mergeCell ref="Q52:Q53"/>
    <mergeCell ref="B53:D53"/>
    <mergeCell ref="E53:G53"/>
    <mergeCell ref="K53:M53"/>
    <mergeCell ref="R50:R51"/>
    <mergeCell ref="S50:S51"/>
    <mergeCell ref="T50:T51"/>
    <mergeCell ref="U50:U51"/>
    <mergeCell ref="V50:V51"/>
    <mergeCell ref="X50:X51"/>
    <mergeCell ref="A50:A51"/>
    <mergeCell ref="E50:G51"/>
    <mergeCell ref="N50:N51"/>
    <mergeCell ref="O50:O51"/>
    <mergeCell ref="P50:P51"/>
    <mergeCell ref="Q50:Q51"/>
    <mergeCell ref="B51:D51"/>
    <mergeCell ref="H51:J51"/>
    <mergeCell ref="K51:M51"/>
    <mergeCell ref="V48:V49"/>
    <mergeCell ref="X48:X49"/>
    <mergeCell ref="E49:G49"/>
    <mergeCell ref="H49:J49"/>
    <mergeCell ref="K49:M49"/>
    <mergeCell ref="N48:N49"/>
    <mergeCell ref="O48:O49"/>
    <mergeCell ref="P48:P49"/>
    <mergeCell ref="B47:D47"/>
    <mergeCell ref="E47:G47"/>
    <mergeCell ref="H47:J47"/>
    <mergeCell ref="K47:M47"/>
    <mergeCell ref="T48:T49"/>
    <mergeCell ref="U48:U49"/>
    <mergeCell ref="A48:A49"/>
    <mergeCell ref="B48:D49"/>
    <mergeCell ref="R44:R45"/>
    <mergeCell ref="S44:S45"/>
    <mergeCell ref="T44:T45"/>
    <mergeCell ref="U44:U45"/>
    <mergeCell ref="H45:J45"/>
    <mergeCell ref="Q48:Q49"/>
    <mergeCell ref="R48:R49"/>
    <mergeCell ref="S48:S49"/>
    <mergeCell ref="V44:V45"/>
    <mergeCell ref="X44:X45"/>
    <mergeCell ref="A44:A45"/>
    <mergeCell ref="K44:M45"/>
    <mergeCell ref="N44:N45"/>
    <mergeCell ref="O44:O45"/>
    <mergeCell ref="P44:P45"/>
    <mergeCell ref="Q44:Q45"/>
    <mergeCell ref="B45:D45"/>
    <mergeCell ref="E45:G45"/>
    <mergeCell ref="R42:R43"/>
    <mergeCell ref="S42:S43"/>
    <mergeCell ref="T42:T43"/>
    <mergeCell ref="U42:U43"/>
    <mergeCell ref="V42:V43"/>
    <mergeCell ref="X42:X43"/>
    <mergeCell ref="A42:A43"/>
    <mergeCell ref="H42:J43"/>
    <mergeCell ref="N42:N43"/>
    <mergeCell ref="O42:O43"/>
    <mergeCell ref="P42:P43"/>
    <mergeCell ref="Q42:Q43"/>
    <mergeCell ref="B43:D43"/>
    <mergeCell ref="E43:G43"/>
    <mergeCell ref="K43:M43"/>
    <mergeCell ref="R40:R41"/>
    <mergeCell ref="S40:S41"/>
    <mergeCell ref="T40:T41"/>
    <mergeCell ref="U40:U41"/>
    <mergeCell ref="V40:V41"/>
    <mergeCell ref="X40:X41"/>
    <mergeCell ref="A40:A41"/>
    <mergeCell ref="E40:G41"/>
    <mergeCell ref="N40:N41"/>
    <mergeCell ref="O40:O41"/>
    <mergeCell ref="P40:P41"/>
    <mergeCell ref="Q40:Q41"/>
    <mergeCell ref="B41:D41"/>
    <mergeCell ref="H41:J41"/>
    <mergeCell ref="K41:M41"/>
    <mergeCell ref="V38:V39"/>
    <mergeCell ref="X38:X39"/>
    <mergeCell ref="E39:G39"/>
    <mergeCell ref="H39:J39"/>
    <mergeCell ref="K39:M39"/>
    <mergeCell ref="N38:N39"/>
    <mergeCell ref="O38:O39"/>
    <mergeCell ref="P38:P39"/>
    <mergeCell ref="B37:D37"/>
    <mergeCell ref="E37:G37"/>
    <mergeCell ref="H37:J37"/>
    <mergeCell ref="K37:M37"/>
    <mergeCell ref="T38:T39"/>
    <mergeCell ref="U38:U39"/>
    <mergeCell ref="A38:A39"/>
    <mergeCell ref="B38:D39"/>
    <mergeCell ref="R26:R27"/>
    <mergeCell ref="S26:S27"/>
    <mergeCell ref="T26:T27"/>
    <mergeCell ref="U26:U27"/>
    <mergeCell ref="K27:M27"/>
    <mergeCell ref="Q38:Q39"/>
    <mergeCell ref="R38:R39"/>
    <mergeCell ref="S38:S39"/>
    <mergeCell ref="V26:V27"/>
    <mergeCell ref="X26:X27"/>
    <mergeCell ref="A26:A27"/>
    <mergeCell ref="H26:J27"/>
    <mergeCell ref="N26:N27"/>
    <mergeCell ref="O26:O27"/>
    <mergeCell ref="P26:P27"/>
    <mergeCell ref="Q26:Q27"/>
    <mergeCell ref="B27:D27"/>
    <mergeCell ref="E27:G27"/>
    <mergeCell ref="R24:R25"/>
    <mergeCell ref="S24:S25"/>
    <mergeCell ref="T24:T25"/>
    <mergeCell ref="U24:U25"/>
    <mergeCell ref="V24:V25"/>
    <mergeCell ref="X24:X25"/>
    <mergeCell ref="A24:A25"/>
    <mergeCell ref="E24:G25"/>
    <mergeCell ref="N24:N25"/>
    <mergeCell ref="O24:O25"/>
    <mergeCell ref="P24:P25"/>
    <mergeCell ref="Q24:Q25"/>
    <mergeCell ref="B25:D25"/>
    <mergeCell ref="H25:J25"/>
    <mergeCell ref="K25:M25"/>
    <mergeCell ref="V22:V23"/>
    <mergeCell ref="X22:X23"/>
    <mergeCell ref="E23:G23"/>
    <mergeCell ref="H23:J23"/>
    <mergeCell ref="K23:M23"/>
    <mergeCell ref="N22:N23"/>
    <mergeCell ref="O22:O23"/>
    <mergeCell ref="P22:P23"/>
    <mergeCell ref="B21:D21"/>
    <mergeCell ref="E21:G21"/>
    <mergeCell ref="H21:J21"/>
    <mergeCell ref="K21:M21"/>
    <mergeCell ref="T22:T23"/>
    <mergeCell ref="U22:U23"/>
    <mergeCell ref="A22:A23"/>
    <mergeCell ref="B22:D23"/>
    <mergeCell ref="R18:R19"/>
    <mergeCell ref="S18:S19"/>
    <mergeCell ref="T18:T19"/>
    <mergeCell ref="U18:U19"/>
    <mergeCell ref="K18:M19"/>
    <mergeCell ref="Q22:Q23"/>
    <mergeCell ref="R22:R23"/>
    <mergeCell ref="S22:S23"/>
    <mergeCell ref="V18:V19"/>
    <mergeCell ref="X18:X19"/>
    <mergeCell ref="A18:A19"/>
    <mergeCell ref="N18:N19"/>
    <mergeCell ref="O18:O19"/>
    <mergeCell ref="P18:P19"/>
    <mergeCell ref="Q18:Q19"/>
    <mergeCell ref="B19:D19"/>
    <mergeCell ref="E19:G19"/>
    <mergeCell ref="H19:J19"/>
    <mergeCell ref="A72:A73"/>
    <mergeCell ref="K72:M73"/>
    <mergeCell ref="A70:A71"/>
    <mergeCell ref="A68:A69"/>
    <mergeCell ref="H70:J71"/>
    <mergeCell ref="E71:G71"/>
    <mergeCell ref="B71:D71"/>
    <mergeCell ref="B69:D69"/>
    <mergeCell ref="E68:G69"/>
    <mergeCell ref="K71:M71"/>
    <mergeCell ref="B65:D65"/>
    <mergeCell ref="E65:G65"/>
    <mergeCell ref="E67:G67"/>
    <mergeCell ref="A66:A67"/>
    <mergeCell ref="B66:D67"/>
    <mergeCell ref="S66:S67"/>
    <mergeCell ref="H65:J65"/>
    <mergeCell ref="K65:M65"/>
    <mergeCell ref="O66:O67"/>
    <mergeCell ref="V66:V67"/>
    <mergeCell ref="X66:X67"/>
    <mergeCell ref="H67:J67"/>
    <mergeCell ref="K67:M67"/>
    <mergeCell ref="N66:N67"/>
    <mergeCell ref="P66:P67"/>
    <mergeCell ref="Q66:Q67"/>
    <mergeCell ref="R66:R67"/>
    <mergeCell ref="P68:P69"/>
    <mergeCell ref="Q68:Q69"/>
    <mergeCell ref="R68:R69"/>
    <mergeCell ref="S68:S69"/>
    <mergeCell ref="T66:T67"/>
    <mergeCell ref="U66:U67"/>
    <mergeCell ref="V70:V71"/>
    <mergeCell ref="X70:X71"/>
    <mergeCell ref="U68:U69"/>
    <mergeCell ref="V68:V69"/>
    <mergeCell ref="X68:X69"/>
    <mergeCell ref="H69:J69"/>
    <mergeCell ref="K69:M69"/>
    <mergeCell ref="N68:N69"/>
    <mergeCell ref="O68:O69"/>
    <mergeCell ref="T68:T69"/>
    <mergeCell ref="Q70:Q71"/>
    <mergeCell ref="R70:R71"/>
    <mergeCell ref="S70:S71"/>
    <mergeCell ref="O70:O71"/>
    <mergeCell ref="T70:T71"/>
    <mergeCell ref="U70:U71"/>
    <mergeCell ref="U72:U73"/>
    <mergeCell ref="V72:V73"/>
    <mergeCell ref="X72:X73"/>
    <mergeCell ref="N72:N73"/>
    <mergeCell ref="O72:O73"/>
    <mergeCell ref="P72:P73"/>
    <mergeCell ref="Q72:Q73"/>
    <mergeCell ref="R72:R73"/>
    <mergeCell ref="S72:S73"/>
    <mergeCell ref="T72:T73"/>
    <mergeCell ref="H73:J73"/>
    <mergeCell ref="B73:D73"/>
    <mergeCell ref="E73:G73"/>
    <mergeCell ref="R16:R17"/>
    <mergeCell ref="S16:S17"/>
    <mergeCell ref="T16:T17"/>
    <mergeCell ref="E17:G17"/>
    <mergeCell ref="K17:M17"/>
    <mergeCell ref="N70:N71"/>
    <mergeCell ref="P70:P71"/>
    <mergeCell ref="U16:U17"/>
    <mergeCell ref="V16:V17"/>
    <mergeCell ref="X16:X17"/>
    <mergeCell ref="A16:A17"/>
    <mergeCell ref="H16:J17"/>
    <mergeCell ref="N16:N17"/>
    <mergeCell ref="O16:O17"/>
    <mergeCell ref="P16:P17"/>
    <mergeCell ref="Q16:Q17"/>
    <mergeCell ref="B17:D17"/>
    <mergeCell ref="R14:R15"/>
    <mergeCell ref="S14:S15"/>
    <mergeCell ref="T14:T15"/>
    <mergeCell ref="U14:U15"/>
    <mergeCell ref="V14:V15"/>
    <mergeCell ref="X14:X15"/>
    <mergeCell ref="A14:A15"/>
    <mergeCell ref="E14:G15"/>
    <mergeCell ref="N14:N15"/>
    <mergeCell ref="O14:O15"/>
    <mergeCell ref="P14:P15"/>
    <mergeCell ref="Q14:Q15"/>
    <mergeCell ref="B15:D15"/>
    <mergeCell ref="H15:J15"/>
    <mergeCell ref="K15:M15"/>
    <mergeCell ref="R12:R13"/>
    <mergeCell ref="S12:S13"/>
    <mergeCell ref="T12:T13"/>
    <mergeCell ref="U12:U13"/>
    <mergeCell ref="V12:V13"/>
    <mergeCell ref="X12:X13"/>
    <mergeCell ref="A12:A13"/>
    <mergeCell ref="B12:D13"/>
    <mergeCell ref="N12:N13"/>
    <mergeCell ref="O12:O13"/>
    <mergeCell ref="P12:P13"/>
    <mergeCell ref="Q12:Q13"/>
    <mergeCell ref="E13:G13"/>
    <mergeCell ref="H13:J13"/>
    <mergeCell ref="K13:M13"/>
    <mergeCell ref="B11:D11"/>
    <mergeCell ref="E11:G11"/>
    <mergeCell ref="H11:J11"/>
    <mergeCell ref="K11:M11"/>
    <mergeCell ref="A2:A3"/>
    <mergeCell ref="B2:D3"/>
    <mergeCell ref="A4:A5"/>
    <mergeCell ref="E4:G5"/>
    <mergeCell ref="A6:A7"/>
    <mergeCell ref="H6:J7"/>
    <mergeCell ref="Q2:Q3"/>
    <mergeCell ref="R2:R3"/>
    <mergeCell ref="S2:S3"/>
    <mergeCell ref="B1:D1"/>
    <mergeCell ref="E1:G1"/>
    <mergeCell ref="H1:J1"/>
    <mergeCell ref="K1:M1"/>
    <mergeCell ref="T2:T3"/>
    <mergeCell ref="U2:U3"/>
    <mergeCell ref="V2:V3"/>
    <mergeCell ref="X2:X3"/>
    <mergeCell ref="E3:G3"/>
    <mergeCell ref="H3:J3"/>
    <mergeCell ref="K3:M3"/>
    <mergeCell ref="N2:N3"/>
    <mergeCell ref="O2:O3"/>
    <mergeCell ref="P2:P3"/>
    <mergeCell ref="N4:N5"/>
    <mergeCell ref="O4:O5"/>
    <mergeCell ref="P4:P5"/>
    <mergeCell ref="Q4:Q5"/>
    <mergeCell ref="B5:D5"/>
    <mergeCell ref="H5:J5"/>
    <mergeCell ref="K5:M5"/>
    <mergeCell ref="R4:R5"/>
    <mergeCell ref="S4:S5"/>
    <mergeCell ref="T4:T5"/>
    <mergeCell ref="U4:U5"/>
    <mergeCell ref="V4:V5"/>
    <mergeCell ref="X4:X5"/>
    <mergeCell ref="N6:N7"/>
    <mergeCell ref="O6:O7"/>
    <mergeCell ref="P6:P7"/>
    <mergeCell ref="Q6:Q7"/>
    <mergeCell ref="B7:D7"/>
    <mergeCell ref="E7:G7"/>
    <mergeCell ref="K7:M7"/>
    <mergeCell ref="R6:R7"/>
    <mergeCell ref="S6:S7"/>
    <mergeCell ref="T6:T7"/>
    <mergeCell ref="U6:U7"/>
    <mergeCell ref="V6:V7"/>
    <mergeCell ref="X6:X7"/>
    <mergeCell ref="A8:A9"/>
    <mergeCell ref="K8:M9"/>
    <mergeCell ref="N8:N9"/>
    <mergeCell ref="O8:O9"/>
    <mergeCell ref="P8:P9"/>
    <mergeCell ref="Q8:Q9"/>
    <mergeCell ref="B9:D9"/>
    <mergeCell ref="E9:G9"/>
    <mergeCell ref="H9:J9"/>
    <mergeCell ref="R8:R9"/>
    <mergeCell ref="S8:S9"/>
    <mergeCell ref="T8:T9"/>
    <mergeCell ref="U8:U9"/>
    <mergeCell ref="V8:V9"/>
    <mergeCell ref="X8:X9"/>
  </mergeCells>
  <printOptions/>
  <pageMargins left="0.93" right="0.28" top="0.19" bottom="0.2" header="0.16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6.28125" style="2" customWidth="1"/>
    <col min="2" max="2" width="7.421875" style="2" customWidth="1"/>
    <col min="3" max="12" width="8.140625" style="2" customWidth="1"/>
    <col min="13" max="15" width="6.28125" style="2" customWidth="1"/>
    <col min="16" max="22" width="6.57421875" style="2" customWidth="1"/>
    <col min="23" max="16384" width="9.00390625" style="2" customWidth="1"/>
  </cols>
  <sheetData>
    <row r="1" spans="1:12" s="1" customFormat="1" ht="26.25" customHeight="1">
      <c r="A1" s="153" t="s">
        <v>49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1" customFormat="1" ht="26.25" customHeight="1">
      <c r="A2" s="153" t="s">
        <v>50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13" customFormat="1" ht="26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2.5" customHeight="1">
      <c r="A4" s="157" t="s">
        <v>23</v>
      </c>
      <c r="B4" s="157"/>
      <c r="C4" s="157"/>
      <c r="D4" s="209">
        <v>41967</v>
      </c>
      <c r="E4" s="209"/>
      <c r="F4" s="125" t="s">
        <v>99</v>
      </c>
      <c r="G4" s="210" t="s">
        <v>0</v>
      </c>
      <c r="H4" s="210"/>
      <c r="I4" s="210" t="s">
        <v>25</v>
      </c>
      <c r="J4" s="210"/>
      <c r="K4" s="210"/>
      <c r="L4" s="210"/>
    </row>
    <row r="5" spans="1:12" ht="22.5" customHeight="1">
      <c r="A5" s="81"/>
      <c r="B5" s="81"/>
      <c r="C5" s="81"/>
      <c r="D5" s="149">
        <v>41973</v>
      </c>
      <c r="E5" s="149"/>
      <c r="F5" s="80" t="s">
        <v>57</v>
      </c>
      <c r="G5" s="134" t="s">
        <v>88</v>
      </c>
      <c r="H5" s="134"/>
      <c r="I5" s="134" t="s">
        <v>25</v>
      </c>
      <c r="J5" s="134"/>
      <c r="K5" s="134"/>
      <c r="L5" s="134"/>
    </row>
    <row r="6" spans="1:12" ht="22.5" customHeight="1">
      <c r="A6" s="156" t="s">
        <v>24</v>
      </c>
      <c r="B6" s="152"/>
      <c r="C6" s="152"/>
      <c r="D6" s="150">
        <v>41980</v>
      </c>
      <c r="E6" s="151"/>
      <c r="F6" s="80" t="s">
        <v>57</v>
      </c>
      <c r="G6" s="134" t="s">
        <v>89</v>
      </c>
      <c r="H6" s="134"/>
      <c r="I6" s="134" t="s">
        <v>25</v>
      </c>
      <c r="J6" s="134"/>
      <c r="K6" s="134"/>
      <c r="L6" s="134"/>
    </row>
    <row r="7" spans="4:7" ht="22.5" customHeight="1">
      <c r="D7" s="154"/>
      <c r="E7" s="155"/>
      <c r="F7" s="80"/>
      <c r="G7" s="21"/>
    </row>
    <row r="8" ht="22.5" customHeight="1"/>
    <row r="9" spans="1:4" ht="22.5" customHeight="1">
      <c r="A9" s="156" t="s">
        <v>101</v>
      </c>
      <c r="B9" s="152"/>
      <c r="C9" s="152"/>
      <c r="D9" s="10" t="s">
        <v>102</v>
      </c>
    </row>
    <row r="10" spans="4:10" ht="22.5" customHeight="1">
      <c r="D10" s="10" t="s">
        <v>103</v>
      </c>
      <c r="J10" s="4"/>
    </row>
    <row r="11" ht="22.5" customHeight="1"/>
    <row r="12" spans="1:3" ht="22.5" customHeight="1" thickBot="1">
      <c r="A12" s="156" t="s">
        <v>100</v>
      </c>
      <c r="B12" s="152"/>
      <c r="C12" s="152"/>
    </row>
    <row r="13" spans="2:8" s="14" customFormat="1" ht="30" customHeight="1" thickBot="1">
      <c r="B13" s="15"/>
      <c r="C13" s="147" t="s">
        <v>1</v>
      </c>
      <c r="D13" s="148"/>
      <c r="E13" s="147" t="s">
        <v>2</v>
      </c>
      <c r="F13" s="148"/>
      <c r="G13" s="147" t="s">
        <v>3</v>
      </c>
      <c r="H13" s="148"/>
    </row>
    <row r="14" spans="2:8" ht="37.5" customHeight="1">
      <c r="B14" s="16">
        <v>1</v>
      </c>
      <c r="C14" s="132"/>
      <c r="D14" s="133"/>
      <c r="E14" s="132" t="s">
        <v>105</v>
      </c>
      <c r="F14" s="133"/>
      <c r="G14" s="132" t="s">
        <v>108</v>
      </c>
      <c r="H14" s="133"/>
    </row>
    <row r="15" spans="2:8" ht="37.5" customHeight="1">
      <c r="B15" s="17">
        <v>2</v>
      </c>
      <c r="C15" s="139"/>
      <c r="D15" s="140"/>
      <c r="E15" s="139" t="s">
        <v>106</v>
      </c>
      <c r="F15" s="140"/>
      <c r="G15" s="139" t="s">
        <v>109</v>
      </c>
      <c r="H15" s="140"/>
    </row>
    <row r="16" spans="2:8" ht="37.5" customHeight="1" thickBot="1">
      <c r="B16" s="18">
        <v>3</v>
      </c>
      <c r="C16" s="141" t="s">
        <v>104</v>
      </c>
      <c r="D16" s="142"/>
      <c r="E16" s="141" t="s">
        <v>107</v>
      </c>
      <c r="F16" s="142"/>
      <c r="G16" s="141" t="s">
        <v>110</v>
      </c>
      <c r="H16" s="142"/>
    </row>
    <row r="17" ht="22.5" customHeight="1"/>
    <row r="18" spans="2:4" ht="13.5">
      <c r="B18" s="7"/>
      <c r="C18" s="7"/>
      <c r="D18" s="7"/>
    </row>
    <row r="19" ht="13.5">
      <c r="A19" s="5"/>
    </row>
    <row r="20" ht="17.25">
      <c r="A20" s="3"/>
    </row>
    <row r="22" ht="14.25">
      <c r="A22" s="4"/>
    </row>
    <row r="23" ht="14.25">
      <c r="A23" s="4"/>
    </row>
    <row r="24" ht="14.25">
      <c r="A24" s="4"/>
    </row>
  </sheetData>
  <sheetProtection/>
  <mergeCells count="28">
    <mergeCell ref="A1:L1"/>
    <mergeCell ref="A2:L2"/>
    <mergeCell ref="A4:C4"/>
    <mergeCell ref="D4:E4"/>
    <mergeCell ref="G4:H4"/>
    <mergeCell ref="I4:L4"/>
    <mergeCell ref="D5:E5"/>
    <mergeCell ref="G5:H5"/>
    <mergeCell ref="I5:L5"/>
    <mergeCell ref="A6:C6"/>
    <mergeCell ref="D6:E6"/>
    <mergeCell ref="G6:H6"/>
    <mergeCell ref="I6:L6"/>
    <mergeCell ref="C14:D14"/>
    <mergeCell ref="E14:F14"/>
    <mergeCell ref="G14:H14"/>
    <mergeCell ref="D7:E7"/>
    <mergeCell ref="A9:C9"/>
    <mergeCell ref="A12:C12"/>
    <mergeCell ref="C13:D13"/>
    <mergeCell ref="E13:F13"/>
    <mergeCell ref="G13:H13"/>
    <mergeCell ref="C15:D15"/>
    <mergeCell ref="E15:F15"/>
    <mergeCell ref="G15:H15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106" zoomScaleNormal="106" zoomScalePageLayoutView="0" workbookViewId="0" topLeftCell="A1">
      <selection activeCell="H22" sqref="H22"/>
    </sheetView>
  </sheetViews>
  <sheetFormatPr defaultColWidth="9.140625" defaultRowHeight="15"/>
  <cols>
    <col min="1" max="1" width="4.57421875" style="42" customWidth="1"/>
    <col min="2" max="2" width="4.28125" style="42" customWidth="1"/>
    <col min="3" max="3" width="12.421875" style="42" customWidth="1"/>
    <col min="4" max="4" width="3.7109375" style="42" customWidth="1"/>
    <col min="5" max="5" width="5.421875" style="42" customWidth="1"/>
    <col min="6" max="6" width="3.8515625" style="42" customWidth="1"/>
    <col min="7" max="7" width="12.421875" style="42" customWidth="1"/>
    <col min="8" max="9" width="11.28125" style="42" customWidth="1"/>
    <col min="10" max="10" width="7.8515625" style="42" customWidth="1"/>
    <col min="11" max="11" width="4.28125" style="42" customWidth="1"/>
    <col min="12" max="12" width="12.421875" style="42" customWidth="1"/>
    <col min="13" max="13" width="3.7109375" style="42" customWidth="1"/>
    <col min="14" max="14" width="5.421875" style="42" customWidth="1"/>
    <col min="15" max="15" width="3.7109375" style="42" customWidth="1"/>
    <col min="16" max="16" width="12.421875" style="42" customWidth="1"/>
    <col min="17" max="19" width="11.28125" style="42" customWidth="1"/>
    <col min="20" max="16384" width="9.00390625" style="42" customWidth="1"/>
  </cols>
  <sheetData>
    <row r="1" spans="1:19" s="123" customFormat="1" ht="26.25" customHeight="1">
      <c r="A1" s="173" t="s">
        <v>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41"/>
    </row>
    <row r="2" ht="14.25" customHeight="1" thickBot="1"/>
    <row r="3" spans="1:19" s="123" customFormat="1" ht="14.25" customHeight="1" thickBot="1">
      <c r="A3" s="161"/>
      <c r="B3" s="164" t="s">
        <v>95</v>
      </c>
      <c r="C3" s="165"/>
      <c r="D3" s="165"/>
      <c r="E3" s="165"/>
      <c r="F3" s="165"/>
      <c r="G3" s="165"/>
      <c r="H3" s="165"/>
      <c r="I3" s="166"/>
      <c r="J3" s="161" t="s">
        <v>22</v>
      </c>
      <c r="K3" s="164" t="s">
        <v>96</v>
      </c>
      <c r="L3" s="165"/>
      <c r="M3" s="165"/>
      <c r="N3" s="165"/>
      <c r="O3" s="165"/>
      <c r="P3" s="165"/>
      <c r="Q3" s="165"/>
      <c r="R3" s="166"/>
      <c r="S3" s="44"/>
    </row>
    <row r="4" spans="1:19" ht="14.25" customHeight="1">
      <c r="A4" s="162"/>
      <c r="B4" s="167" t="s">
        <v>26</v>
      </c>
      <c r="C4" s="168" t="s">
        <v>21</v>
      </c>
      <c r="D4" s="169"/>
      <c r="E4" s="169"/>
      <c r="F4" s="169"/>
      <c r="G4" s="170"/>
      <c r="H4" s="171" t="s">
        <v>10</v>
      </c>
      <c r="I4" s="172"/>
      <c r="J4" s="162"/>
      <c r="K4" s="167" t="s">
        <v>26</v>
      </c>
      <c r="L4" s="168" t="s">
        <v>21</v>
      </c>
      <c r="M4" s="169"/>
      <c r="N4" s="169"/>
      <c r="O4" s="169"/>
      <c r="P4" s="170"/>
      <c r="Q4" s="171" t="s">
        <v>10</v>
      </c>
      <c r="R4" s="172"/>
      <c r="S4" s="30"/>
    </row>
    <row r="5" spans="1:19" ht="14.25" customHeight="1" thickBot="1">
      <c r="A5" s="163"/>
      <c r="B5" s="163"/>
      <c r="C5" s="39" t="s">
        <v>42</v>
      </c>
      <c r="D5" s="46" t="s">
        <v>13</v>
      </c>
      <c r="E5" s="22"/>
      <c r="F5" s="46" t="s">
        <v>13</v>
      </c>
      <c r="G5" s="40" t="s">
        <v>43</v>
      </c>
      <c r="H5" s="39" t="s">
        <v>62</v>
      </c>
      <c r="I5" s="23" t="s">
        <v>63</v>
      </c>
      <c r="J5" s="163"/>
      <c r="K5" s="163"/>
      <c r="L5" s="39" t="s">
        <v>42</v>
      </c>
      <c r="M5" s="46" t="s">
        <v>13</v>
      </c>
      <c r="N5" s="22"/>
      <c r="O5" s="46" t="s">
        <v>13</v>
      </c>
      <c r="P5" s="40" t="s">
        <v>43</v>
      </c>
      <c r="Q5" s="39" t="s">
        <v>62</v>
      </c>
      <c r="R5" s="23" t="s">
        <v>63</v>
      </c>
      <c r="S5" s="30"/>
    </row>
    <row r="6" spans="1:19" ht="14.25" customHeight="1">
      <c r="A6" s="43" t="s">
        <v>4</v>
      </c>
      <c r="B6" s="97" t="s">
        <v>45</v>
      </c>
      <c r="C6" s="108" t="s">
        <v>91</v>
      </c>
      <c r="D6" s="109">
        <v>8</v>
      </c>
      <c r="E6" s="109" t="s">
        <v>48</v>
      </c>
      <c r="F6" s="109">
        <v>1</v>
      </c>
      <c r="G6" s="99" t="s">
        <v>92</v>
      </c>
      <c r="H6" s="78" t="s">
        <v>106</v>
      </c>
      <c r="I6" s="74" t="s">
        <v>118</v>
      </c>
      <c r="J6" s="96">
        <v>0.4166666666666667</v>
      </c>
      <c r="K6" s="97" t="s">
        <v>45</v>
      </c>
      <c r="L6" s="82" t="s">
        <v>93</v>
      </c>
      <c r="M6" s="98">
        <v>4</v>
      </c>
      <c r="N6" s="98" t="s">
        <v>48</v>
      </c>
      <c r="O6" s="98">
        <v>0</v>
      </c>
      <c r="P6" s="99" t="s">
        <v>94</v>
      </c>
      <c r="Q6" s="78" t="s">
        <v>107</v>
      </c>
      <c r="R6" s="74" t="s">
        <v>118</v>
      </c>
      <c r="S6" s="30"/>
    </row>
    <row r="7" spans="1:19" ht="14.25" customHeight="1">
      <c r="A7" s="45"/>
      <c r="B7" s="100"/>
      <c r="C7" s="110"/>
      <c r="D7" s="111"/>
      <c r="E7" s="111" t="s">
        <v>48</v>
      </c>
      <c r="F7" s="111"/>
      <c r="G7" s="93"/>
      <c r="H7" s="68"/>
      <c r="I7" s="71"/>
      <c r="J7" s="96"/>
      <c r="K7" s="100"/>
      <c r="L7" s="91"/>
      <c r="M7" s="92"/>
      <c r="N7" s="92" t="s">
        <v>48</v>
      </c>
      <c r="O7" s="92"/>
      <c r="P7" s="93"/>
      <c r="Q7" s="68"/>
      <c r="R7" s="71"/>
      <c r="S7" s="30"/>
    </row>
    <row r="8" spans="1:19" ht="14.25" customHeight="1">
      <c r="A8" s="45" t="s">
        <v>115</v>
      </c>
      <c r="B8" s="100" t="s">
        <v>111</v>
      </c>
      <c r="C8" s="112" t="str">
        <f>C6</f>
        <v>高部JFC</v>
      </c>
      <c r="D8" s="103">
        <v>7</v>
      </c>
      <c r="E8" s="103" t="s">
        <v>48</v>
      </c>
      <c r="F8" s="103">
        <v>1</v>
      </c>
      <c r="G8" s="77" t="str">
        <f>L6</f>
        <v>興津SSS</v>
      </c>
      <c r="H8" s="79" t="str">
        <f>G21</f>
        <v>由比SSS</v>
      </c>
      <c r="I8" s="94" t="str">
        <f>G20</f>
        <v>清水プエルトSC</v>
      </c>
      <c r="J8" s="96">
        <v>0.4791666666666667</v>
      </c>
      <c r="K8" s="100" t="s">
        <v>112</v>
      </c>
      <c r="L8" s="75" t="s">
        <v>105</v>
      </c>
      <c r="M8" s="76">
        <v>6</v>
      </c>
      <c r="N8" s="76" t="s">
        <v>48</v>
      </c>
      <c r="O8" s="76">
        <v>0</v>
      </c>
      <c r="P8" s="77" t="s">
        <v>106</v>
      </c>
      <c r="Q8" s="79" t="str">
        <f>G9</f>
        <v>RISE SC</v>
      </c>
      <c r="R8" s="94" t="str">
        <f>G8</f>
        <v>興津SSS</v>
      </c>
      <c r="S8" s="30"/>
    </row>
    <row r="9" spans="1:19" ht="14.25" customHeight="1">
      <c r="A9" s="45" t="s">
        <v>116</v>
      </c>
      <c r="B9" s="100" t="s">
        <v>111</v>
      </c>
      <c r="C9" s="110" t="str">
        <f>C8</f>
        <v>高部JFC</v>
      </c>
      <c r="D9" s="111">
        <v>4</v>
      </c>
      <c r="E9" s="111" t="s">
        <v>48</v>
      </c>
      <c r="F9" s="111">
        <v>2</v>
      </c>
      <c r="G9" s="93" t="s">
        <v>104</v>
      </c>
      <c r="H9" s="79" t="str">
        <f>G20</f>
        <v>清水プエルトSC</v>
      </c>
      <c r="I9" s="94" t="str">
        <f>C21</f>
        <v>VALOR FC</v>
      </c>
      <c r="J9" s="96">
        <v>0.5208333333333334</v>
      </c>
      <c r="K9" s="100" t="s">
        <v>112</v>
      </c>
      <c r="L9" s="75" t="s">
        <v>105</v>
      </c>
      <c r="M9" s="92">
        <v>3</v>
      </c>
      <c r="N9" s="92" t="s">
        <v>48</v>
      </c>
      <c r="O9" s="92">
        <v>0</v>
      </c>
      <c r="P9" s="93" t="s">
        <v>107</v>
      </c>
      <c r="Q9" s="79" t="str">
        <f>G8</f>
        <v>興津SSS</v>
      </c>
      <c r="R9" s="94" t="str">
        <f>C8</f>
        <v>高部JFC</v>
      </c>
      <c r="S9" s="30"/>
    </row>
    <row r="10" spans="1:19" ht="14.25" customHeight="1">
      <c r="A10" s="45" t="s">
        <v>117</v>
      </c>
      <c r="B10" s="100" t="s">
        <v>111</v>
      </c>
      <c r="C10" s="112" t="str">
        <f>G8</f>
        <v>興津SSS</v>
      </c>
      <c r="D10" s="103">
        <v>0</v>
      </c>
      <c r="E10" s="103" t="s">
        <v>48</v>
      </c>
      <c r="F10" s="103">
        <v>3</v>
      </c>
      <c r="G10" s="94" t="s">
        <v>104</v>
      </c>
      <c r="H10" s="79" t="str">
        <f>C20</f>
        <v>VALOR FC</v>
      </c>
      <c r="I10" s="94" t="str">
        <f>G21</f>
        <v>由比SSS</v>
      </c>
      <c r="J10" s="96">
        <v>0.5625</v>
      </c>
      <c r="K10" s="100" t="s">
        <v>112</v>
      </c>
      <c r="L10" s="75" t="s">
        <v>106</v>
      </c>
      <c r="M10" s="76">
        <v>0</v>
      </c>
      <c r="N10" s="76" t="s">
        <v>48</v>
      </c>
      <c r="O10" s="76">
        <v>1</v>
      </c>
      <c r="P10" s="94" t="s">
        <v>107</v>
      </c>
      <c r="Q10" s="79" t="str">
        <f>C8</f>
        <v>高部JFC</v>
      </c>
      <c r="R10" s="94" t="str">
        <f>G9</f>
        <v>RISE SC</v>
      </c>
      <c r="S10" s="30"/>
    </row>
    <row r="11" spans="1:19" ht="14.25" customHeight="1">
      <c r="A11" s="50"/>
      <c r="B11" s="101"/>
      <c r="C11" s="113"/>
      <c r="D11" s="114"/>
      <c r="E11" s="114" t="s">
        <v>48</v>
      </c>
      <c r="F11" s="114"/>
      <c r="G11" s="90"/>
      <c r="H11" s="68"/>
      <c r="I11" s="71"/>
      <c r="J11" s="96"/>
      <c r="K11" s="101"/>
      <c r="L11" s="88"/>
      <c r="M11" s="89"/>
      <c r="N11" s="89" t="s">
        <v>48</v>
      </c>
      <c r="O11" s="89"/>
      <c r="P11" s="90"/>
      <c r="Q11" s="68"/>
      <c r="R11" s="71"/>
      <c r="S11" s="30"/>
    </row>
    <row r="12" spans="1:19" ht="14.25" customHeight="1">
      <c r="A12" s="50"/>
      <c r="B12" s="101"/>
      <c r="C12" s="115"/>
      <c r="D12" s="116"/>
      <c r="E12" s="114" t="s">
        <v>48</v>
      </c>
      <c r="F12" s="116"/>
      <c r="G12" s="117"/>
      <c r="H12" s="84"/>
      <c r="I12" s="85"/>
      <c r="J12" s="96"/>
      <c r="K12" s="101"/>
      <c r="L12" s="115"/>
      <c r="M12" s="116"/>
      <c r="N12" s="114" t="s">
        <v>48</v>
      </c>
      <c r="O12" s="116"/>
      <c r="P12" s="117"/>
      <c r="Q12" s="84"/>
      <c r="R12" s="85"/>
      <c r="S12" s="30"/>
    </row>
    <row r="13" spans="1:19" ht="14.25" customHeight="1" thickBot="1">
      <c r="A13" s="47"/>
      <c r="B13" s="104"/>
      <c r="C13" s="105"/>
      <c r="D13" s="106"/>
      <c r="E13" s="106" t="s">
        <v>48</v>
      </c>
      <c r="F13" s="106"/>
      <c r="G13" s="23"/>
      <c r="H13" s="69"/>
      <c r="I13" s="72"/>
      <c r="J13" s="118"/>
      <c r="K13" s="104"/>
      <c r="L13" s="105"/>
      <c r="M13" s="106"/>
      <c r="N13" s="106" t="s">
        <v>48</v>
      </c>
      <c r="O13" s="106"/>
      <c r="P13" s="23"/>
      <c r="Q13" s="69"/>
      <c r="R13" s="72"/>
      <c r="S13" s="30"/>
    </row>
    <row r="14" spans="1:19" ht="14.25" customHeight="1" thickBot="1">
      <c r="A14" s="30"/>
      <c r="B14" s="119"/>
      <c r="C14" s="120"/>
      <c r="D14" s="120"/>
      <c r="E14" s="120"/>
      <c r="F14" s="120"/>
      <c r="G14" s="30"/>
      <c r="H14" s="30"/>
      <c r="I14" s="30"/>
      <c r="J14" s="121"/>
      <c r="K14" s="119"/>
      <c r="L14" s="30"/>
      <c r="M14" s="120"/>
      <c r="N14" s="120"/>
      <c r="O14" s="120"/>
      <c r="P14" s="120"/>
      <c r="Q14" s="30"/>
      <c r="R14" s="30"/>
      <c r="S14" s="30"/>
    </row>
    <row r="15" spans="1:19" s="123" customFormat="1" ht="14.25" customHeight="1" thickBot="1">
      <c r="A15" s="161"/>
      <c r="B15" s="164" t="s">
        <v>97</v>
      </c>
      <c r="C15" s="165"/>
      <c r="D15" s="165"/>
      <c r="E15" s="165"/>
      <c r="F15" s="165"/>
      <c r="G15" s="165"/>
      <c r="H15" s="165"/>
      <c r="I15" s="166"/>
      <c r="J15" s="161" t="s">
        <v>22</v>
      </c>
      <c r="K15" s="164" t="s">
        <v>98</v>
      </c>
      <c r="L15" s="165"/>
      <c r="M15" s="165"/>
      <c r="N15" s="165"/>
      <c r="O15" s="165"/>
      <c r="P15" s="165"/>
      <c r="Q15" s="165"/>
      <c r="R15" s="166"/>
      <c r="S15" s="44"/>
    </row>
    <row r="16" spans="1:19" ht="14.25" customHeight="1">
      <c r="A16" s="162"/>
      <c r="B16" s="167" t="s">
        <v>26</v>
      </c>
      <c r="C16" s="168" t="s">
        <v>21</v>
      </c>
      <c r="D16" s="169"/>
      <c r="E16" s="169"/>
      <c r="F16" s="169"/>
      <c r="G16" s="170"/>
      <c r="H16" s="171" t="s">
        <v>10</v>
      </c>
      <c r="I16" s="172"/>
      <c r="J16" s="162"/>
      <c r="K16" s="167" t="s">
        <v>26</v>
      </c>
      <c r="L16" s="168" t="s">
        <v>21</v>
      </c>
      <c r="M16" s="169"/>
      <c r="N16" s="169"/>
      <c r="O16" s="169"/>
      <c r="P16" s="170"/>
      <c r="Q16" s="171" t="s">
        <v>10</v>
      </c>
      <c r="R16" s="172"/>
      <c r="S16" s="30"/>
    </row>
    <row r="17" spans="1:19" ht="14.25" customHeight="1" thickBot="1">
      <c r="A17" s="163"/>
      <c r="B17" s="163"/>
      <c r="C17" s="39" t="s">
        <v>42</v>
      </c>
      <c r="D17" s="46" t="s">
        <v>13</v>
      </c>
      <c r="E17" s="22"/>
      <c r="F17" s="46" t="s">
        <v>13</v>
      </c>
      <c r="G17" s="40" t="s">
        <v>43</v>
      </c>
      <c r="H17" s="39" t="s">
        <v>62</v>
      </c>
      <c r="I17" s="23" t="s">
        <v>63</v>
      </c>
      <c r="J17" s="163"/>
      <c r="K17" s="163"/>
      <c r="L17" s="39" t="s">
        <v>42</v>
      </c>
      <c r="M17" s="46" t="s">
        <v>13</v>
      </c>
      <c r="N17" s="22"/>
      <c r="O17" s="46" t="s">
        <v>13</v>
      </c>
      <c r="P17" s="40" t="s">
        <v>43</v>
      </c>
      <c r="Q17" s="39" t="s">
        <v>62</v>
      </c>
      <c r="R17" s="23" t="s">
        <v>63</v>
      </c>
      <c r="S17" s="30"/>
    </row>
    <row r="18" spans="1:19" ht="14.25" customHeight="1">
      <c r="A18" s="43" t="s">
        <v>114</v>
      </c>
      <c r="B18" s="97"/>
      <c r="C18" s="108"/>
      <c r="D18" s="109"/>
      <c r="E18" s="109" t="s">
        <v>48</v>
      </c>
      <c r="F18" s="109"/>
      <c r="G18" s="99"/>
      <c r="H18" s="67"/>
      <c r="I18" s="70"/>
      <c r="J18" s="96">
        <v>0.4166666666666667</v>
      </c>
      <c r="K18" s="97"/>
      <c r="L18" s="82"/>
      <c r="M18" s="98"/>
      <c r="N18" s="98" t="s">
        <v>48</v>
      </c>
      <c r="O18" s="98"/>
      <c r="P18" s="99"/>
      <c r="Q18" s="67"/>
      <c r="R18" s="70"/>
      <c r="S18" s="30"/>
    </row>
    <row r="19" spans="1:19" ht="14.25" customHeight="1">
      <c r="A19" s="45"/>
      <c r="B19" s="100"/>
      <c r="C19" s="110"/>
      <c r="D19" s="111"/>
      <c r="E19" s="111" t="s">
        <v>48</v>
      </c>
      <c r="F19" s="111"/>
      <c r="G19" s="93"/>
      <c r="H19" s="68"/>
      <c r="I19" s="71"/>
      <c r="J19" s="96"/>
      <c r="K19" s="100"/>
      <c r="L19" s="91"/>
      <c r="M19" s="92"/>
      <c r="N19" s="92" t="s">
        <v>48</v>
      </c>
      <c r="O19" s="92"/>
      <c r="P19" s="93"/>
      <c r="Q19" s="68"/>
      <c r="R19" s="71"/>
      <c r="S19" s="30"/>
    </row>
    <row r="20" spans="1:19" ht="14.25" customHeight="1">
      <c r="A20" s="45" t="s">
        <v>115</v>
      </c>
      <c r="B20" s="100" t="s">
        <v>113</v>
      </c>
      <c r="C20" s="112" t="s">
        <v>108</v>
      </c>
      <c r="D20" s="103">
        <v>5</v>
      </c>
      <c r="E20" s="103" t="s">
        <v>48</v>
      </c>
      <c r="F20" s="103">
        <v>1</v>
      </c>
      <c r="G20" s="77" t="s">
        <v>109</v>
      </c>
      <c r="H20" s="79" t="s">
        <v>94</v>
      </c>
      <c r="I20" s="94" t="str">
        <f>P8</f>
        <v>駒越小SSS</v>
      </c>
      <c r="J20" s="96">
        <v>0.4791666666666667</v>
      </c>
      <c r="K20" s="100"/>
      <c r="L20" s="75"/>
      <c r="M20" s="76"/>
      <c r="N20" s="76" t="s">
        <v>48</v>
      </c>
      <c r="O20" s="76"/>
      <c r="P20" s="77"/>
      <c r="Q20" s="68"/>
      <c r="R20" s="71"/>
      <c r="S20" s="30"/>
    </row>
    <row r="21" spans="1:19" ht="14.25" customHeight="1">
      <c r="A21" s="45" t="s">
        <v>116</v>
      </c>
      <c r="B21" s="100" t="s">
        <v>113</v>
      </c>
      <c r="C21" s="110" t="s">
        <v>108</v>
      </c>
      <c r="D21" s="111">
        <v>0</v>
      </c>
      <c r="E21" s="111" t="s">
        <v>48</v>
      </c>
      <c r="F21" s="111">
        <v>2</v>
      </c>
      <c r="G21" s="93" t="s">
        <v>110</v>
      </c>
      <c r="H21" s="79" t="s">
        <v>92</v>
      </c>
      <c r="I21" s="94" t="str">
        <f>L8</f>
        <v>SALFUS oRs</v>
      </c>
      <c r="J21" s="96">
        <v>0.5208333333333334</v>
      </c>
      <c r="K21" s="100"/>
      <c r="L21" s="91"/>
      <c r="M21" s="92"/>
      <c r="N21" s="92" t="s">
        <v>48</v>
      </c>
      <c r="O21" s="92"/>
      <c r="P21" s="93"/>
      <c r="Q21" s="68"/>
      <c r="R21" s="71"/>
      <c r="S21" s="30"/>
    </row>
    <row r="22" spans="1:19" ht="14.25" customHeight="1">
      <c r="A22" s="45" t="s">
        <v>117</v>
      </c>
      <c r="B22" s="100" t="s">
        <v>113</v>
      </c>
      <c r="C22" s="112" t="s">
        <v>109</v>
      </c>
      <c r="D22" s="103">
        <v>0</v>
      </c>
      <c r="E22" s="103" t="s">
        <v>48</v>
      </c>
      <c r="F22" s="103">
        <v>1</v>
      </c>
      <c r="G22" s="94" t="s">
        <v>110</v>
      </c>
      <c r="H22" s="79" t="str">
        <f>L8</f>
        <v>SALFUS oRs</v>
      </c>
      <c r="I22" s="94" t="str">
        <f>P9</f>
        <v>清水クラブSS</v>
      </c>
      <c r="J22" s="96">
        <v>0.5625</v>
      </c>
      <c r="K22" s="100"/>
      <c r="L22" s="75"/>
      <c r="M22" s="76"/>
      <c r="N22" s="76" t="s">
        <v>48</v>
      </c>
      <c r="O22" s="76"/>
      <c r="P22" s="94"/>
      <c r="Q22" s="68"/>
      <c r="R22" s="71"/>
      <c r="S22" s="30"/>
    </row>
    <row r="23" spans="1:19" ht="14.25" customHeight="1">
      <c r="A23" s="50"/>
      <c r="B23" s="101"/>
      <c r="C23" s="113"/>
      <c r="D23" s="114"/>
      <c r="E23" s="114" t="s">
        <v>48</v>
      </c>
      <c r="F23" s="114"/>
      <c r="G23" s="90"/>
      <c r="H23" s="68"/>
      <c r="I23" s="71"/>
      <c r="J23" s="96"/>
      <c r="K23" s="101"/>
      <c r="L23" s="88"/>
      <c r="M23" s="89"/>
      <c r="N23" s="89" t="s">
        <v>48</v>
      </c>
      <c r="O23" s="89"/>
      <c r="P23" s="90"/>
      <c r="Q23" s="68"/>
      <c r="R23" s="71"/>
      <c r="S23" s="30"/>
    </row>
    <row r="24" spans="1:19" ht="14.25" customHeight="1">
      <c r="A24" s="50"/>
      <c r="B24" s="101"/>
      <c r="C24" s="115"/>
      <c r="D24" s="116"/>
      <c r="E24" s="114" t="s">
        <v>48</v>
      </c>
      <c r="F24" s="116"/>
      <c r="G24" s="117"/>
      <c r="H24" s="84"/>
      <c r="I24" s="85"/>
      <c r="J24" s="96"/>
      <c r="K24" s="101"/>
      <c r="L24" s="115"/>
      <c r="M24" s="116"/>
      <c r="N24" s="114" t="s">
        <v>48</v>
      </c>
      <c r="O24" s="116"/>
      <c r="P24" s="117"/>
      <c r="Q24" s="84"/>
      <c r="R24" s="85"/>
      <c r="S24" s="30"/>
    </row>
    <row r="25" spans="1:19" ht="14.25" customHeight="1" thickBot="1">
      <c r="A25" s="47"/>
      <c r="B25" s="104"/>
      <c r="C25" s="105"/>
      <c r="D25" s="106"/>
      <c r="E25" s="106" t="s">
        <v>48</v>
      </c>
      <c r="F25" s="106"/>
      <c r="G25" s="23"/>
      <c r="H25" s="69"/>
      <c r="I25" s="72"/>
      <c r="J25" s="118"/>
      <c r="K25" s="104"/>
      <c r="L25" s="105"/>
      <c r="M25" s="106"/>
      <c r="N25" s="106" t="s">
        <v>48</v>
      </c>
      <c r="O25" s="106"/>
      <c r="P25" s="23"/>
      <c r="Q25" s="69"/>
      <c r="R25" s="72"/>
      <c r="S25" s="30"/>
    </row>
    <row r="26" spans="1:19" ht="14.25" customHeight="1">
      <c r="A26" s="30"/>
      <c r="B26" s="119"/>
      <c r="C26" s="120"/>
      <c r="D26" s="120"/>
      <c r="E26" s="120"/>
      <c r="F26" s="120"/>
      <c r="G26" s="30"/>
      <c r="H26" s="30"/>
      <c r="I26" s="30"/>
      <c r="J26" s="121"/>
      <c r="K26" s="119"/>
      <c r="L26" s="30"/>
      <c r="M26" s="120"/>
      <c r="N26" s="120"/>
      <c r="O26" s="120"/>
      <c r="P26" s="120"/>
      <c r="Q26" s="30"/>
      <c r="R26" s="30"/>
      <c r="S26" s="30"/>
    </row>
    <row r="27" spans="1:18" ht="14.25" customHeight="1">
      <c r="A27" s="211" t="s">
        <v>51</v>
      </c>
      <c r="B27" s="211"/>
      <c r="C27" s="159" t="s">
        <v>66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3:18" ht="14.25" customHeight="1">
      <c r="C28" s="159" t="s">
        <v>52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3:18" ht="14.25" customHeight="1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</row>
    <row r="30" spans="5:14" ht="14.25" customHeight="1">
      <c r="E30" s="49"/>
      <c r="F30" s="49"/>
      <c r="G30" s="49"/>
      <c r="H30" s="49"/>
      <c r="I30" s="49"/>
      <c r="K30" s="183"/>
      <c r="L30" s="183"/>
      <c r="M30" s="183"/>
      <c r="N30" s="122"/>
    </row>
    <row r="31" spans="5:9" ht="14.25" customHeight="1">
      <c r="E31" s="159"/>
      <c r="F31" s="159"/>
      <c r="G31" s="159"/>
      <c r="H31" s="159"/>
      <c r="I31" s="159"/>
    </row>
    <row r="32" spans="5:9" ht="14.25" customHeight="1">
      <c r="E32" s="182"/>
      <c r="F32" s="182"/>
      <c r="G32" s="182"/>
      <c r="H32" s="182"/>
      <c r="I32" s="182"/>
    </row>
    <row r="33" ht="14.25" customHeight="1"/>
    <row r="34" ht="14.25" customHeight="1"/>
    <row r="35" ht="14.25" customHeight="1"/>
    <row r="36" ht="14.25" customHeight="1"/>
  </sheetData>
  <sheetProtection/>
  <mergeCells count="28">
    <mergeCell ref="A1:R1"/>
    <mergeCell ref="A3:A5"/>
    <mergeCell ref="B3:I3"/>
    <mergeCell ref="J3:J5"/>
    <mergeCell ref="K3:R3"/>
    <mergeCell ref="B4:B5"/>
    <mergeCell ref="C4:G4"/>
    <mergeCell ref="H4:I4"/>
    <mergeCell ref="K4:K5"/>
    <mergeCell ref="L4:P4"/>
    <mergeCell ref="Q4:R4"/>
    <mergeCell ref="A15:A17"/>
    <mergeCell ref="B15:I15"/>
    <mergeCell ref="J15:J17"/>
    <mergeCell ref="K15:R15"/>
    <mergeCell ref="B16:B17"/>
    <mergeCell ref="C16:G16"/>
    <mergeCell ref="H16:I16"/>
    <mergeCell ref="K16:K17"/>
    <mergeCell ref="L16:P16"/>
    <mergeCell ref="E31:I31"/>
    <mergeCell ref="E32:I32"/>
    <mergeCell ref="Q16:R16"/>
    <mergeCell ref="A27:B27"/>
    <mergeCell ref="C27:R27"/>
    <mergeCell ref="C28:R28"/>
    <mergeCell ref="C29:R29"/>
    <mergeCell ref="K30:M30"/>
  </mergeCells>
  <printOptions/>
  <pageMargins left="0.39" right="0.2" top="0.26" bottom="0.21" header="0.23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6" zoomScaleNormal="106" zoomScalePageLayoutView="0" workbookViewId="0" topLeftCell="A1">
      <selection activeCell="F13" sqref="F13"/>
    </sheetView>
  </sheetViews>
  <sheetFormatPr defaultColWidth="9.140625" defaultRowHeight="15"/>
  <cols>
    <col min="1" max="1" width="4.57421875" style="42" customWidth="1"/>
    <col min="2" max="2" width="4.28125" style="42" customWidth="1"/>
    <col min="3" max="3" width="12.421875" style="42" customWidth="1"/>
    <col min="4" max="4" width="3.7109375" style="42" customWidth="1"/>
    <col min="5" max="5" width="5.421875" style="42" customWidth="1"/>
    <col min="6" max="6" width="3.8515625" style="42" customWidth="1"/>
    <col min="7" max="7" width="12.421875" style="42" customWidth="1"/>
    <col min="8" max="9" width="11.28125" style="42" customWidth="1"/>
    <col min="10" max="10" width="7.8515625" style="42" customWidth="1"/>
    <col min="11" max="11" width="4.28125" style="42" customWidth="1"/>
    <col min="12" max="12" width="12.421875" style="42" customWidth="1"/>
    <col min="13" max="13" width="3.7109375" style="42" customWidth="1"/>
    <col min="14" max="14" width="5.421875" style="42" customWidth="1"/>
    <col min="15" max="15" width="3.7109375" style="42" customWidth="1"/>
    <col min="16" max="16" width="12.421875" style="42" customWidth="1"/>
    <col min="17" max="19" width="11.28125" style="42" customWidth="1"/>
    <col min="20" max="16384" width="9.00390625" style="42" customWidth="1"/>
  </cols>
  <sheetData>
    <row r="1" spans="1:19" s="123" customFormat="1" ht="26.25" customHeight="1">
      <c r="A1" s="173" t="s">
        <v>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41"/>
    </row>
    <row r="2" ht="14.25" customHeight="1"/>
    <row r="3" ht="14.25" customHeight="1" thickBot="1">
      <c r="A3" s="126" t="s">
        <v>119</v>
      </c>
    </row>
    <row r="4" spans="1:19" s="123" customFormat="1" ht="14.25" customHeight="1" thickBot="1">
      <c r="A4" s="161"/>
      <c r="B4" s="164" t="s">
        <v>122</v>
      </c>
      <c r="C4" s="165"/>
      <c r="D4" s="165"/>
      <c r="E4" s="165"/>
      <c r="F4" s="165"/>
      <c r="G4" s="165"/>
      <c r="H4" s="165"/>
      <c r="I4" s="166"/>
      <c r="J4" s="161" t="s">
        <v>22</v>
      </c>
      <c r="K4" s="164"/>
      <c r="L4" s="165"/>
      <c r="M4" s="165"/>
      <c r="N4" s="165"/>
      <c r="O4" s="165"/>
      <c r="P4" s="165"/>
      <c r="Q4" s="165"/>
      <c r="R4" s="166"/>
      <c r="S4" s="44"/>
    </row>
    <row r="5" spans="1:19" ht="14.25" customHeight="1">
      <c r="A5" s="162"/>
      <c r="B5" s="167" t="s">
        <v>26</v>
      </c>
      <c r="C5" s="168" t="s">
        <v>21</v>
      </c>
      <c r="D5" s="169"/>
      <c r="E5" s="169"/>
      <c r="F5" s="169"/>
      <c r="G5" s="170"/>
      <c r="H5" s="171" t="s">
        <v>10</v>
      </c>
      <c r="I5" s="172"/>
      <c r="J5" s="162"/>
      <c r="K5" s="167" t="s">
        <v>26</v>
      </c>
      <c r="L5" s="168" t="s">
        <v>21</v>
      </c>
      <c r="M5" s="169"/>
      <c r="N5" s="169"/>
      <c r="O5" s="169"/>
      <c r="P5" s="170"/>
      <c r="Q5" s="171" t="s">
        <v>10</v>
      </c>
      <c r="R5" s="172"/>
      <c r="S5" s="30"/>
    </row>
    <row r="6" spans="1:19" ht="14.25" customHeight="1" thickBot="1">
      <c r="A6" s="163"/>
      <c r="B6" s="163"/>
      <c r="C6" s="39" t="s">
        <v>42</v>
      </c>
      <c r="D6" s="46" t="s">
        <v>13</v>
      </c>
      <c r="E6" s="22"/>
      <c r="F6" s="46" t="s">
        <v>13</v>
      </c>
      <c r="G6" s="40" t="s">
        <v>43</v>
      </c>
      <c r="H6" s="39" t="s">
        <v>62</v>
      </c>
      <c r="I6" s="23" t="s">
        <v>63</v>
      </c>
      <c r="J6" s="163"/>
      <c r="K6" s="163"/>
      <c r="L6" s="39" t="s">
        <v>42</v>
      </c>
      <c r="M6" s="46" t="s">
        <v>13</v>
      </c>
      <c r="N6" s="22"/>
      <c r="O6" s="46" t="s">
        <v>13</v>
      </c>
      <c r="P6" s="40" t="s">
        <v>43</v>
      </c>
      <c r="Q6" s="39" t="s">
        <v>62</v>
      </c>
      <c r="R6" s="23" t="s">
        <v>63</v>
      </c>
      <c r="S6" s="30"/>
    </row>
    <row r="7" spans="1:19" ht="14.25" customHeight="1">
      <c r="A7" s="43" t="s">
        <v>4</v>
      </c>
      <c r="B7" s="97"/>
      <c r="C7" s="108" t="s">
        <v>123</v>
      </c>
      <c r="D7" s="109">
        <v>1</v>
      </c>
      <c r="E7" s="109" t="s">
        <v>48</v>
      </c>
      <c r="F7" s="109">
        <v>0</v>
      </c>
      <c r="G7" s="99" t="s">
        <v>124</v>
      </c>
      <c r="H7" s="78" t="str">
        <f>C8</f>
        <v>RISE SC</v>
      </c>
      <c r="I7" s="74" t="str">
        <f>G8</f>
        <v>清水クラブSS</v>
      </c>
      <c r="J7" s="96">
        <v>0.4166666666666667</v>
      </c>
      <c r="K7" s="97"/>
      <c r="L7" s="82"/>
      <c r="M7" s="98"/>
      <c r="N7" s="98" t="s">
        <v>48</v>
      </c>
      <c r="O7" s="98"/>
      <c r="P7" s="99"/>
      <c r="Q7" s="78"/>
      <c r="R7" s="74"/>
      <c r="S7" s="30"/>
    </row>
    <row r="8" spans="1:19" ht="14.25" customHeight="1">
      <c r="A8" s="45" t="s">
        <v>115</v>
      </c>
      <c r="B8" s="100"/>
      <c r="C8" s="110" t="s">
        <v>125</v>
      </c>
      <c r="D8" s="111">
        <v>1</v>
      </c>
      <c r="E8" s="111" t="s">
        <v>48</v>
      </c>
      <c r="F8" s="111">
        <v>2</v>
      </c>
      <c r="G8" s="93" t="s">
        <v>126</v>
      </c>
      <c r="H8" s="79" t="str">
        <f>C7</f>
        <v>高部JFC</v>
      </c>
      <c r="I8" s="71" t="str">
        <f>G7</f>
        <v>SALFUS oRs</v>
      </c>
      <c r="J8" s="96">
        <v>0.4444444444444444</v>
      </c>
      <c r="K8" s="100"/>
      <c r="L8" s="91"/>
      <c r="M8" s="92"/>
      <c r="N8" s="92" t="s">
        <v>48</v>
      </c>
      <c r="O8" s="92"/>
      <c r="P8" s="93"/>
      <c r="Q8" s="68"/>
      <c r="R8" s="71"/>
      <c r="S8" s="30"/>
    </row>
    <row r="9" spans="1:19" ht="14.25" customHeight="1">
      <c r="A9" s="45" t="s">
        <v>116</v>
      </c>
      <c r="B9" s="100"/>
      <c r="C9" s="112" t="str">
        <f>C7</f>
        <v>高部JFC</v>
      </c>
      <c r="D9" s="103">
        <v>3</v>
      </c>
      <c r="E9" s="103" t="s">
        <v>48</v>
      </c>
      <c r="F9" s="103">
        <v>1</v>
      </c>
      <c r="G9" s="77" t="s">
        <v>127</v>
      </c>
      <c r="H9" s="79" t="str">
        <f>G10</f>
        <v>VALOR FC</v>
      </c>
      <c r="I9" s="94" t="str">
        <f>C10</f>
        <v>RISE SC</v>
      </c>
      <c r="J9" s="96">
        <v>0.47222222222222227</v>
      </c>
      <c r="K9" s="100"/>
      <c r="L9" s="75"/>
      <c r="M9" s="76"/>
      <c r="N9" s="76" t="s">
        <v>48</v>
      </c>
      <c r="O9" s="76"/>
      <c r="P9" s="77"/>
      <c r="Q9" s="79"/>
      <c r="R9" s="94"/>
      <c r="S9" s="30"/>
    </row>
    <row r="10" spans="1:19" ht="14.25" customHeight="1">
      <c r="A10" s="45" t="s">
        <v>117</v>
      </c>
      <c r="B10" s="100"/>
      <c r="C10" s="110" t="str">
        <f>C8</f>
        <v>RISE SC</v>
      </c>
      <c r="D10" s="111">
        <v>0</v>
      </c>
      <c r="E10" s="111" t="s">
        <v>48</v>
      </c>
      <c r="F10" s="111">
        <v>2</v>
      </c>
      <c r="G10" s="93" t="s">
        <v>128</v>
      </c>
      <c r="H10" s="79" t="str">
        <f>G9</f>
        <v>由比SSS</v>
      </c>
      <c r="I10" s="94" t="str">
        <f>C9</f>
        <v>高部JFC</v>
      </c>
      <c r="J10" s="96">
        <v>0.5</v>
      </c>
      <c r="K10" s="100"/>
      <c r="L10" s="75"/>
      <c r="M10" s="92"/>
      <c r="N10" s="92" t="s">
        <v>48</v>
      </c>
      <c r="O10" s="92"/>
      <c r="P10" s="93"/>
      <c r="Q10" s="79"/>
      <c r="R10" s="94"/>
      <c r="S10" s="30"/>
    </row>
    <row r="11" spans="1:19" ht="14.25" customHeight="1">
      <c r="A11" s="45" t="s">
        <v>120</v>
      </c>
      <c r="B11" s="100"/>
      <c r="C11" s="112" t="str">
        <f>G7</f>
        <v>SALFUS oRs</v>
      </c>
      <c r="D11" s="103">
        <v>4</v>
      </c>
      <c r="E11" s="103" t="s">
        <v>48</v>
      </c>
      <c r="F11" s="103">
        <v>0</v>
      </c>
      <c r="G11" s="94" t="str">
        <f>G9</f>
        <v>由比SSS</v>
      </c>
      <c r="H11" s="79" t="str">
        <f>C12</f>
        <v>清水クラブSS</v>
      </c>
      <c r="I11" s="94" t="str">
        <f>G12</f>
        <v>VALOR FC</v>
      </c>
      <c r="J11" s="96">
        <v>0.527777777777778</v>
      </c>
      <c r="K11" s="100"/>
      <c r="L11" s="75"/>
      <c r="M11" s="76"/>
      <c r="N11" s="76" t="s">
        <v>48</v>
      </c>
      <c r="O11" s="76"/>
      <c r="P11" s="94"/>
      <c r="Q11" s="79"/>
      <c r="R11" s="94"/>
      <c r="S11" s="30"/>
    </row>
    <row r="12" spans="1:19" ht="14.25" customHeight="1">
      <c r="A12" s="50" t="s">
        <v>121</v>
      </c>
      <c r="B12" s="101"/>
      <c r="C12" s="113" t="str">
        <f>G8</f>
        <v>清水クラブSS</v>
      </c>
      <c r="D12" s="114">
        <v>3</v>
      </c>
      <c r="E12" s="114" t="s">
        <v>48</v>
      </c>
      <c r="F12" s="114">
        <v>0</v>
      </c>
      <c r="G12" s="90" t="str">
        <f>G10</f>
        <v>VALOR FC</v>
      </c>
      <c r="H12" s="79" t="str">
        <f>C11</f>
        <v>SALFUS oRs</v>
      </c>
      <c r="I12" s="94" t="str">
        <f>G11</f>
        <v>由比SSS</v>
      </c>
      <c r="J12" s="96">
        <v>0.555555555555555</v>
      </c>
      <c r="K12" s="101"/>
      <c r="L12" s="88"/>
      <c r="M12" s="89"/>
      <c r="N12" s="89" t="s">
        <v>48</v>
      </c>
      <c r="O12" s="89"/>
      <c r="P12" s="90"/>
      <c r="Q12" s="68"/>
      <c r="R12" s="71"/>
      <c r="S12" s="30"/>
    </row>
    <row r="13" spans="1:19" ht="14.25" customHeight="1">
      <c r="A13" s="50"/>
      <c r="B13" s="101"/>
      <c r="C13" s="115"/>
      <c r="D13" s="116"/>
      <c r="E13" s="114" t="s">
        <v>48</v>
      </c>
      <c r="F13" s="116"/>
      <c r="G13" s="117"/>
      <c r="H13" s="84"/>
      <c r="I13" s="85"/>
      <c r="J13" s="96"/>
      <c r="K13" s="101"/>
      <c r="L13" s="115"/>
      <c r="M13" s="116"/>
      <c r="N13" s="114" t="s">
        <v>48</v>
      </c>
      <c r="O13" s="116"/>
      <c r="P13" s="117"/>
      <c r="Q13" s="84"/>
      <c r="R13" s="85"/>
      <c r="S13" s="30"/>
    </row>
    <row r="14" spans="1:19" ht="14.25" customHeight="1" thickBot="1">
      <c r="A14" s="47"/>
      <c r="B14" s="104"/>
      <c r="C14" s="105"/>
      <c r="D14" s="106"/>
      <c r="E14" s="106" t="s">
        <v>48</v>
      </c>
      <c r="F14" s="106"/>
      <c r="G14" s="23"/>
      <c r="H14" s="69"/>
      <c r="I14" s="72"/>
      <c r="J14" s="118"/>
      <c r="K14" s="104"/>
      <c r="L14" s="105"/>
      <c r="M14" s="106"/>
      <c r="N14" s="106" t="s">
        <v>48</v>
      </c>
      <c r="O14" s="106"/>
      <c r="P14" s="23"/>
      <c r="Q14" s="69"/>
      <c r="R14" s="72"/>
      <c r="S14" s="30"/>
    </row>
    <row r="15" spans="1:18" ht="14.25" customHeight="1">
      <c r="A15" s="211" t="s">
        <v>51</v>
      </c>
      <c r="B15" s="211"/>
      <c r="C15" s="159" t="s">
        <v>66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</row>
    <row r="16" spans="3:18" ht="14.25" customHeight="1">
      <c r="C16" s="159" t="s">
        <v>52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3:18" ht="14.25" customHeight="1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</row>
    <row r="18" spans="5:14" ht="14.25" customHeight="1">
      <c r="E18" s="49"/>
      <c r="F18" s="49"/>
      <c r="G18" s="49"/>
      <c r="H18" s="49"/>
      <c r="I18" s="49"/>
      <c r="K18" s="183"/>
      <c r="L18" s="183"/>
      <c r="M18" s="183"/>
      <c r="N18" s="122"/>
    </row>
    <row r="19" spans="5:9" ht="14.25" customHeight="1">
      <c r="E19" s="159"/>
      <c r="F19" s="159"/>
      <c r="G19" s="159"/>
      <c r="H19" s="159"/>
      <c r="I19" s="159"/>
    </row>
    <row r="20" spans="5:9" ht="14.25" customHeight="1">
      <c r="E20" s="182"/>
      <c r="F20" s="182"/>
      <c r="G20" s="182"/>
      <c r="H20" s="182"/>
      <c r="I20" s="182"/>
    </row>
    <row r="21" ht="14.25" customHeight="1"/>
    <row r="22" ht="14.25" customHeight="1"/>
    <row r="23" ht="14.25" customHeight="1"/>
    <row r="24" ht="14.25" customHeight="1"/>
  </sheetData>
  <sheetProtection/>
  <mergeCells count="18">
    <mergeCell ref="A1:R1"/>
    <mergeCell ref="J4:J6"/>
    <mergeCell ref="K4:R4"/>
    <mergeCell ref="B5:B6"/>
    <mergeCell ref="C5:G5"/>
    <mergeCell ref="H5:I5"/>
    <mergeCell ref="K5:K6"/>
    <mergeCell ref="L5:P5"/>
    <mergeCell ref="E19:I19"/>
    <mergeCell ref="E20:I20"/>
    <mergeCell ref="Q5:R5"/>
    <mergeCell ref="A15:B15"/>
    <mergeCell ref="C15:R15"/>
    <mergeCell ref="C16:R16"/>
    <mergeCell ref="C17:R17"/>
    <mergeCell ref="K18:M18"/>
    <mergeCell ref="A4:A6"/>
    <mergeCell ref="B4:I4"/>
  </mergeCells>
  <printOptions/>
  <pageMargins left="0.39" right="0.2" top="0.26" bottom="0.21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KOMATU TAKUYA</dc:creator>
  <cp:keywords/>
  <dc:description/>
  <cp:lastModifiedBy>佐藤</cp:lastModifiedBy>
  <cp:lastPrinted>2014-11-30T06:10:03Z</cp:lastPrinted>
  <dcterms:created xsi:type="dcterms:W3CDTF">2009-08-26T13:01:25Z</dcterms:created>
  <dcterms:modified xsi:type="dcterms:W3CDTF">2014-12-07T05:46:03Z</dcterms:modified>
  <cp:category/>
  <cp:version/>
  <cp:contentType/>
  <cp:contentStatus/>
</cp:coreProperties>
</file>