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760" activeTab="3"/>
  </bookViews>
  <sheets>
    <sheet name="1次リーグ" sheetId="1" r:id="rId1"/>
    <sheet name="1次対戦表" sheetId="2" r:id="rId2"/>
    <sheet name="1次星取表" sheetId="3" r:id="rId3"/>
    <sheet name="2次トーナメント" sheetId="4" r:id="rId4"/>
  </sheets>
  <definedNames/>
  <calcPr fullCalcOnLoad="1"/>
</workbook>
</file>

<file path=xl/sharedStrings.xml><?xml version="1.0" encoding="utf-8"?>
<sst xmlns="http://schemas.openxmlformats.org/spreadsheetml/2006/main" count="615" uniqueCount="175">
  <si>
    <t>1次予選</t>
  </si>
  <si>
    <t>A</t>
  </si>
  <si>
    <t>B</t>
  </si>
  <si>
    <t>C</t>
  </si>
  <si>
    <t>①</t>
  </si>
  <si>
    <t>②</t>
  </si>
  <si>
    <t>③</t>
  </si>
  <si>
    <t>④</t>
  </si>
  <si>
    <t>⑤</t>
  </si>
  <si>
    <t>⑥</t>
  </si>
  <si>
    <t>審判</t>
  </si>
  <si>
    <t>D</t>
  </si>
  <si>
    <t>ベンチ左側</t>
  </si>
  <si>
    <t>ベンチ右側</t>
  </si>
  <si>
    <t>試合数</t>
  </si>
  <si>
    <t>得点</t>
  </si>
  <si>
    <t>【1次リーグ】</t>
  </si>
  <si>
    <t>【1次リーグブロック表】</t>
  </si>
  <si>
    <t>E</t>
  </si>
  <si>
    <t>対戦</t>
  </si>
  <si>
    <t>時間</t>
  </si>
  <si>
    <t>vs</t>
  </si>
  <si>
    <t>試合開始10分前に本部前集合</t>
  </si>
  <si>
    <t>【開催日及び会場】</t>
  </si>
  <si>
    <t>【予備日】</t>
  </si>
  <si>
    <t>ブロック</t>
  </si>
  <si>
    <t>【　審判　】</t>
  </si>
  <si>
    <t>勝</t>
  </si>
  <si>
    <t>負</t>
  </si>
  <si>
    <t>分</t>
  </si>
  <si>
    <t>失点</t>
  </si>
  <si>
    <t>得失点</t>
  </si>
  <si>
    <t>勝ち点</t>
  </si>
  <si>
    <t>順位</t>
  </si>
  <si>
    <t>-</t>
  </si>
  <si>
    <t>-</t>
  </si>
  <si>
    <t>Aブロック</t>
  </si>
  <si>
    <t>Bブロック</t>
  </si>
  <si>
    <t>Cブロック</t>
  </si>
  <si>
    <t>Dブロック</t>
  </si>
  <si>
    <t>2次予選</t>
  </si>
  <si>
    <t>Hブロック</t>
  </si>
  <si>
    <t xml:space="preserve">しんきんカップ第30回静岡県キッズU-10 </t>
  </si>
  <si>
    <t>8人制サッカー大会　中東部予選</t>
  </si>
  <si>
    <t>9月●日</t>
  </si>
  <si>
    <t>（）</t>
  </si>
  <si>
    <t>各小学校グラウンド他</t>
  </si>
  <si>
    <t>4級以上の有資格者</t>
  </si>
  <si>
    <t>8人制サッカー大会　中東部予選</t>
  </si>
  <si>
    <t>2次トーナメント</t>
  </si>
  <si>
    <t>【2次トーナメント】</t>
  </si>
  <si>
    <t>Eブロック</t>
  </si>
  <si>
    <r>
      <t>4</t>
    </r>
    <r>
      <rPr>
        <sz val="11"/>
        <color indexed="8"/>
        <rFont val="MS UI Gothic"/>
        <family val="3"/>
      </rPr>
      <t>チーム</t>
    </r>
    <r>
      <rPr>
        <sz val="11"/>
        <color indexed="8"/>
        <rFont val="MS UI Gothic"/>
        <family val="3"/>
      </rPr>
      <t>5</t>
    </r>
    <r>
      <rPr>
        <sz val="11"/>
        <color indexed="8"/>
        <rFont val="MS UI Gothic"/>
        <family val="3"/>
      </rPr>
      <t>ブロックが総当たりのリーグ戦</t>
    </r>
  </si>
  <si>
    <t>各ブロック上位2チームが2次トーナメント進出</t>
  </si>
  <si>
    <t>しんきんカップ中東部1次予選（12-5-12）</t>
  </si>
  <si>
    <t>12分-5分-12分</t>
  </si>
  <si>
    <t>袖師SSS</t>
  </si>
  <si>
    <t>飯田FSSS</t>
  </si>
  <si>
    <t>興津SSS</t>
  </si>
  <si>
    <t>入江SSS</t>
  </si>
  <si>
    <t>高部JFC</t>
  </si>
  <si>
    <t>駒越小SSS</t>
  </si>
  <si>
    <t>三保FC</t>
  </si>
  <si>
    <t>清水プエルトSC</t>
  </si>
  <si>
    <t>清水クラブSS</t>
  </si>
  <si>
    <t>浜田SSS</t>
  </si>
  <si>
    <t>江尻SSS</t>
  </si>
  <si>
    <t>T.S.C</t>
  </si>
  <si>
    <t>由比SSS</t>
  </si>
  <si>
    <t>辻SSS</t>
  </si>
  <si>
    <t>庵原SCSSS</t>
  </si>
  <si>
    <t>有度FC</t>
  </si>
  <si>
    <t>SALFUS oRs</t>
  </si>
  <si>
    <t>清水ヴァーモス</t>
  </si>
  <si>
    <t>RISE SC</t>
  </si>
  <si>
    <t>清水北SSS</t>
  </si>
  <si>
    <t>①</t>
  </si>
  <si>
    <t>②</t>
  </si>
  <si>
    <t>③</t>
  </si>
  <si>
    <t>第一主審</t>
  </si>
  <si>
    <t>第二主審</t>
  </si>
  <si>
    <t>清水プエルトSC</t>
  </si>
  <si>
    <t>三保FC</t>
  </si>
  <si>
    <t>駒越小SSS</t>
  </si>
  <si>
    <t>高部JFC</t>
  </si>
  <si>
    <t>B</t>
  </si>
  <si>
    <t>庵原SCSSS</t>
  </si>
  <si>
    <t>由比SSS</t>
  </si>
  <si>
    <t>辻SSS</t>
  </si>
  <si>
    <t>有度FC</t>
  </si>
  <si>
    <t>D</t>
  </si>
  <si>
    <t>④</t>
  </si>
  <si>
    <t>⑤</t>
  </si>
  <si>
    <t>⑥</t>
  </si>
  <si>
    <t>9月4日(金)　</t>
  </si>
  <si>
    <t>長崎新田G（北）交流戦センター側</t>
  </si>
  <si>
    <t>9月4日(金)</t>
  </si>
  <si>
    <t>長崎新田G（南）</t>
  </si>
  <si>
    <t>辻小G</t>
  </si>
  <si>
    <t>9月11日(金)　</t>
  </si>
  <si>
    <t>江尻小G</t>
  </si>
  <si>
    <t>9月5日(土)　</t>
  </si>
  <si>
    <t>袖師小G</t>
  </si>
  <si>
    <t>袖師SSS</t>
  </si>
  <si>
    <t>飯田FSSS</t>
  </si>
  <si>
    <t>興津SSS</t>
  </si>
  <si>
    <t>入江SSS</t>
  </si>
  <si>
    <t>高部JFC</t>
  </si>
  <si>
    <t>駒越小SSS</t>
  </si>
  <si>
    <t>清水プエルトSC</t>
  </si>
  <si>
    <t>三保FC</t>
  </si>
  <si>
    <t>清水クラブSS</t>
  </si>
  <si>
    <t>浜田SSS</t>
  </si>
  <si>
    <t>江尻SSS</t>
  </si>
  <si>
    <t>T.S.C</t>
  </si>
  <si>
    <t>由比SSS</t>
  </si>
  <si>
    <t>辻SSS</t>
  </si>
  <si>
    <t>庵原SCSSS</t>
  </si>
  <si>
    <t>有度FC</t>
  </si>
  <si>
    <t>清水ヴァーモス</t>
  </si>
  <si>
    <t>RISE SC</t>
  </si>
  <si>
    <t>清水北SSS</t>
  </si>
  <si>
    <t>SALFUS oRs</t>
  </si>
  <si>
    <t>9月19日(土)　</t>
  </si>
  <si>
    <t>9月19日(土)</t>
  </si>
  <si>
    <t>清水北SSS</t>
  </si>
  <si>
    <t>SALFUS oRs</t>
  </si>
  <si>
    <t>清水ヴァーモス</t>
  </si>
  <si>
    <t>RISE SC</t>
  </si>
  <si>
    <t>宍原G　Aコート</t>
  </si>
  <si>
    <t>宍原G　Bコート</t>
  </si>
  <si>
    <t>興津SSS</t>
  </si>
  <si>
    <t>入江SSS</t>
  </si>
  <si>
    <t>飯田FSSS</t>
  </si>
  <si>
    <t>袖師SSS</t>
  </si>
  <si>
    <t>E</t>
  </si>
  <si>
    <t>A</t>
  </si>
  <si>
    <t>B</t>
  </si>
  <si>
    <t>C</t>
  </si>
  <si>
    <t>D</t>
  </si>
  <si>
    <t>E</t>
  </si>
  <si>
    <t>2位</t>
  </si>
  <si>
    <t>1位</t>
  </si>
  <si>
    <t>9月13日(日)　</t>
  </si>
  <si>
    <t>江尻SSS</t>
  </si>
  <si>
    <t>清水クラブSS</t>
  </si>
  <si>
    <t>T.S.C</t>
  </si>
  <si>
    <t>浜田SSS</t>
  </si>
  <si>
    <t>C</t>
  </si>
  <si>
    <t>(水)</t>
  </si>
  <si>
    <t>時間</t>
  </si>
  <si>
    <t>D1</t>
  </si>
  <si>
    <t>D2</t>
  </si>
  <si>
    <t>vs</t>
  </si>
  <si>
    <t>①</t>
  </si>
  <si>
    <t>②</t>
  </si>
  <si>
    <t>③</t>
  </si>
  <si>
    <t>④</t>
  </si>
  <si>
    <t>⑤</t>
  </si>
  <si>
    <t>第１主審</t>
  </si>
  <si>
    <t>第二主審</t>
  </si>
  <si>
    <t>D2②勝</t>
  </si>
  <si>
    <t>D2①負</t>
  </si>
  <si>
    <t>D1②勝</t>
  </si>
  <si>
    <t>D1①負</t>
  </si>
  <si>
    <t>D2②負</t>
  </si>
  <si>
    <t>D1②負</t>
  </si>
  <si>
    <t>D2③負</t>
  </si>
  <si>
    <t>D1③負</t>
  </si>
  <si>
    <t>本部</t>
  </si>
  <si>
    <t>互審</t>
  </si>
  <si>
    <t>SALFUS oRs</t>
  </si>
  <si>
    <t>RISE SC</t>
  </si>
  <si>
    <t>3PK2</t>
  </si>
  <si>
    <t>1PK3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</si>
</sst>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b/>
      <sz val="11"/>
      <color indexed="10"/>
      <name val="MS UI Gothic"/>
      <family val="3"/>
    </font>
    <font>
      <b/>
      <sz val="11"/>
      <name val="MS UI Gothic"/>
      <family val="3"/>
    </font>
    <font>
      <sz val="11"/>
      <name val="MS UI Gothic"/>
      <family val="3"/>
    </font>
    <font>
      <b/>
      <sz val="11"/>
      <color indexed="8"/>
      <name val="MS UI Gothic"/>
      <family val="3"/>
    </font>
    <font>
      <b/>
      <sz val="14"/>
      <color indexed="8"/>
      <name val="MS UI Gothic"/>
      <family val="3"/>
    </font>
    <font>
      <b/>
      <sz val="12"/>
      <name val="MS UI Gothic"/>
      <family val="3"/>
    </font>
    <font>
      <sz val="9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1"/>
      <name val="Meiryo UI"/>
      <family val="3"/>
    </font>
    <font>
      <b/>
      <sz val="11"/>
      <color indexed="8"/>
      <name val="Meiryo UI"/>
      <family val="3"/>
    </font>
    <font>
      <b/>
      <sz val="10"/>
      <color indexed="8"/>
      <name val="Meiryo UI"/>
      <family val="3"/>
    </font>
    <font>
      <sz val="11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40"/>
      <name val="MS UI Gothic"/>
      <family val="3"/>
    </font>
    <font>
      <sz val="12"/>
      <color indexed="8"/>
      <name val="MS UI Gothic"/>
      <family val="3"/>
    </font>
    <font>
      <sz val="11"/>
      <color indexed="10"/>
      <name val="MS UI Gothic"/>
      <family val="3"/>
    </font>
    <font>
      <b/>
      <sz val="16"/>
      <color indexed="9"/>
      <name val="MS UI Gothic"/>
      <family val="3"/>
    </font>
    <font>
      <sz val="14"/>
      <color indexed="8"/>
      <name val="MS UI Gothic"/>
      <family val="3"/>
    </font>
    <font>
      <sz val="10"/>
      <color indexed="8"/>
      <name val="MS UI Gothic"/>
      <family val="3"/>
    </font>
    <font>
      <sz val="9"/>
      <color indexed="8"/>
      <name val="MS UI Gothic"/>
      <family val="3"/>
    </font>
    <font>
      <sz val="8"/>
      <color indexed="8"/>
      <name val="MS UI Gothic"/>
      <family val="3"/>
    </font>
    <font>
      <sz val="18"/>
      <color indexed="9"/>
      <name val="MS UI Gothic"/>
      <family val="3"/>
    </font>
    <font>
      <sz val="11"/>
      <color indexed="9"/>
      <name val="MS UI Gothic"/>
      <family val="3"/>
    </font>
    <font>
      <sz val="11"/>
      <color indexed="17"/>
      <name val="MS UI Gothic"/>
      <family val="3"/>
    </font>
    <font>
      <b/>
      <sz val="10"/>
      <color indexed="8"/>
      <name val="MS UI Gothic"/>
      <family val="3"/>
    </font>
    <font>
      <b/>
      <sz val="16"/>
      <color indexed="9"/>
      <name val="Meiryo UI"/>
      <family val="3"/>
    </font>
    <font>
      <sz val="14"/>
      <color indexed="40"/>
      <name val="Meiryo UI"/>
      <family val="3"/>
    </font>
    <font>
      <b/>
      <sz val="11"/>
      <color indexed="9"/>
      <name val="MS UI Gothic"/>
      <family val="3"/>
    </font>
    <font>
      <sz val="16"/>
      <color indexed="8"/>
      <name val="MS UI Gothic"/>
      <family val="3"/>
    </font>
    <font>
      <sz val="10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4"/>
      <color rgb="FF00B0F0"/>
      <name val="MS UI Gothic"/>
      <family val="3"/>
    </font>
    <font>
      <sz val="12"/>
      <color theme="1"/>
      <name val="MS UI Gothic"/>
      <family val="3"/>
    </font>
    <font>
      <sz val="11"/>
      <color rgb="FFFF0000"/>
      <name val="MS UI Gothic"/>
      <family val="3"/>
    </font>
    <font>
      <b/>
      <sz val="11"/>
      <color rgb="FFFF0000"/>
      <name val="MS UI Gothic"/>
      <family val="3"/>
    </font>
    <font>
      <b/>
      <sz val="11"/>
      <color theme="1"/>
      <name val="MS UI Gothic"/>
      <family val="3"/>
    </font>
    <font>
      <b/>
      <sz val="16"/>
      <color theme="0"/>
      <name val="MS UI Gothic"/>
      <family val="3"/>
    </font>
    <font>
      <sz val="14"/>
      <color theme="1"/>
      <name val="MS UI Gothic"/>
      <family val="3"/>
    </font>
    <font>
      <sz val="10"/>
      <color theme="1"/>
      <name val="MS UI Gothic"/>
      <family val="3"/>
    </font>
    <font>
      <sz val="9"/>
      <color theme="1"/>
      <name val="MS UI Gothic"/>
      <family val="3"/>
    </font>
    <font>
      <sz val="8"/>
      <color theme="1"/>
      <name val="MS UI Gothic"/>
      <family val="3"/>
    </font>
    <font>
      <sz val="18"/>
      <color theme="0"/>
      <name val="MS UI Gothic"/>
      <family val="3"/>
    </font>
    <font>
      <sz val="11"/>
      <color theme="0"/>
      <name val="MS UI Gothic"/>
      <family val="3"/>
    </font>
    <font>
      <sz val="11"/>
      <color rgb="FF00B050"/>
      <name val="MS UI Gothic"/>
      <family val="3"/>
    </font>
    <font>
      <sz val="11"/>
      <name val="Calibri"/>
      <family val="3"/>
    </font>
    <font>
      <b/>
      <sz val="10"/>
      <color theme="1"/>
      <name val="MS UI Gothic"/>
      <family val="3"/>
    </font>
    <font>
      <b/>
      <sz val="16"/>
      <color theme="0"/>
      <name val="Meiryo UI"/>
      <family val="3"/>
    </font>
    <font>
      <sz val="11"/>
      <color theme="1"/>
      <name val="Meiryo UI"/>
      <family val="3"/>
    </font>
    <font>
      <sz val="14"/>
      <color rgb="FF00B0F0"/>
      <name val="Meiryo UI"/>
      <family val="3"/>
    </font>
    <font>
      <b/>
      <sz val="11"/>
      <color theme="0"/>
      <name val="MS UI Gothic"/>
      <family val="3"/>
    </font>
    <font>
      <sz val="16"/>
      <color theme="1"/>
      <name val="MS UI Gothic"/>
      <family val="3"/>
    </font>
    <font>
      <b/>
      <sz val="11"/>
      <color theme="1"/>
      <name val="Meiryo UI"/>
      <family val="3"/>
    </font>
    <font>
      <sz val="10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theme="3"/>
      </left>
      <right style="dashed"/>
      <top>
        <color indexed="63"/>
      </top>
      <bottom>
        <color indexed="63"/>
      </bottom>
    </border>
    <border>
      <left style="medium">
        <color theme="3"/>
      </left>
      <right style="dashed"/>
      <top style="medium">
        <color theme="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 style="medium">
        <color theme="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6" fillId="32" borderId="0" applyNumberFormat="0" applyBorder="0" applyAlignment="0" applyProtection="0"/>
  </cellStyleXfs>
  <cellXfs count="320">
    <xf numFmtId="0" fontId="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 wrapText="1"/>
    </xf>
    <xf numFmtId="0" fontId="72" fillId="0" borderId="0" xfId="0" applyFont="1" applyAlignment="1">
      <alignment vertical="center"/>
    </xf>
    <xf numFmtId="0" fontId="73" fillId="0" borderId="0" xfId="60" applyFont="1" applyFill="1" applyAlignment="1">
      <alignment horizontal="center" vertical="center" shrinkToFit="1"/>
      <protection/>
    </xf>
    <xf numFmtId="0" fontId="3" fillId="0" borderId="0" xfId="60" applyFont="1" applyFill="1">
      <alignment vertical="center"/>
      <protection/>
    </xf>
    <xf numFmtId="0" fontId="74" fillId="0" borderId="0" xfId="0" applyFont="1" applyAlignment="1">
      <alignment vertical="center"/>
    </xf>
    <xf numFmtId="0" fontId="7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56" fontId="4" fillId="0" borderId="0" xfId="0" applyNumberFormat="1" applyFont="1" applyAlignment="1">
      <alignment vertical="center"/>
    </xf>
    <xf numFmtId="0" fontId="75" fillId="0" borderId="15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vertical="center"/>
      <protection/>
    </xf>
    <xf numFmtId="0" fontId="75" fillId="0" borderId="15" xfId="0" applyFont="1" applyFill="1" applyBorder="1" applyAlignment="1" applyProtection="1">
      <alignment horizontal="center" vertical="center"/>
      <protection/>
    </xf>
    <xf numFmtId="0" fontId="75" fillId="0" borderId="15" xfId="0" applyFont="1" applyFill="1" applyBorder="1" applyAlignment="1" applyProtection="1">
      <alignment horizontal="center" vertical="center" shrinkToFit="1"/>
      <protection/>
    </xf>
    <xf numFmtId="0" fontId="76" fillId="0" borderId="15" xfId="0" applyFont="1" applyFill="1" applyBorder="1" applyAlignment="1" applyProtection="1">
      <alignment horizontal="center" vertical="center" shrinkToFit="1"/>
      <protection/>
    </xf>
    <xf numFmtId="0" fontId="76" fillId="0" borderId="15" xfId="0" applyFont="1" applyFill="1" applyBorder="1" applyAlignment="1" applyProtection="1">
      <alignment horizontal="center" vertical="center" wrapText="1" shrinkToFit="1"/>
      <protection/>
    </xf>
    <xf numFmtId="0" fontId="69" fillId="0" borderId="15" xfId="0" applyFont="1" applyFill="1" applyBorder="1" applyAlignment="1" applyProtection="1">
      <alignment horizontal="center" vertical="center" shrinkToFit="1"/>
      <protection/>
    </xf>
    <xf numFmtId="0" fontId="77" fillId="0" borderId="15" xfId="0" applyFont="1" applyFill="1" applyBorder="1" applyAlignment="1" applyProtection="1">
      <alignment horizontal="center" vertical="center" wrapText="1" shrinkToFit="1"/>
      <protection/>
    </xf>
    <xf numFmtId="0" fontId="72" fillId="0" borderId="15" xfId="0" applyFont="1" applyFill="1" applyBorder="1" applyAlignment="1">
      <alignment horizontal="center" vertical="center" shrinkToFit="1"/>
    </xf>
    <xf numFmtId="0" fontId="72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7" fillId="0" borderId="0" xfId="0" applyFont="1" applyAlignment="1">
      <alignment vertical="center" shrinkToFit="1"/>
    </xf>
    <xf numFmtId="0" fontId="78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9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0" fillId="0" borderId="0" xfId="0" applyFont="1" applyAlignment="1">
      <alignment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2" fillId="0" borderId="17" xfId="0" applyFont="1" applyFill="1" applyBorder="1" applyAlignment="1">
      <alignment horizontal="center" vertical="center" shrinkToFit="1"/>
    </xf>
    <xf numFmtId="0" fontId="67" fillId="0" borderId="18" xfId="0" applyFont="1" applyFill="1" applyBorder="1" applyAlignment="1">
      <alignment horizontal="center" vertical="center" shrinkToFit="1"/>
    </xf>
    <xf numFmtId="20" fontId="67" fillId="0" borderId="19" xfId="0" applyNumberFormat="1" applyFont="1" applyFill="1" applyBorder="1" applyAlignment="1">
      <alignment horizontal="center" vertical="center" shrinkToFit="1"/>
    </xf>
    <xf numFmtId="0" fontId="80" fillId="0" borderId="0" xfId="0" applyFont="1" applyFill="1" applyAlignment="1">
      <alignment vertical="center" shrinkToFit="1"/>
    </xf>
    <xf numFmtId="0" fontId="67" fillId="0" borderId="0" xfId="0" applyFont="1" applyFill="1" applyAlignment="1">
      <alignment vertical="center" shrinkToFit="1"/>
    </xf>
    <xf numFmtId="0" fontId="70" fillId="0" borderId="0" xfId="0" applyFont="1" applyFill="1" applyAlignment="1">
      <alignment vertical="center" shrinkToFit="1"/>
    </xf>
    <xf numFmtId="0" fontId="67" fillId="0" borderId="20" xfId="0" applyFont="1" applyFill="1" applyBorder="1" applyAlignment="1">
      <alignment horizontal="center" vertical="center" shrinkToFit="1"/>
    </xf>
    <xf numFmtId="20" fontId="67" fillId="0" borderId="21" xfId="0" applyNumberFormat="1" applyFont="1" applyFill="1" applyBorder="1" applyAlignment="1">
      <alignment horizontal="center" vertical="center" shrinkToFit="1"/>
    </xf>
    <xf numFmtId="20" fontId="7" fillId="0" borderId="22" xfId="0" applyNumberFormat="1" applyFont="1" applyFill="1" applyBorder="1" applyAlignment="1">
      <alignment horizontal="center" vertical="center" shrinkToFit="1"/>
    </xf>
    <xf numFmtId="0" fontId="67" fillId="0" borderId="23" xfId="0" applyFont="1" applyFill="1" applyBorder="1" applyAlignment="1">
      <alignment horizontal="center" vertical="center" shrinkToFit="1"/>
    </xf>
    <xf numFmtId="20" fontId="67" fillId="0" borderId="22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80" fillId="0" borderId="0" xfId="0" applyFont="1" applyAlignment="1">
      <alignment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72" fillId="0" borderId="0" xfId="0" applyFont="1" applyAlignment="1">
      <alignment vertical="center" shrinkToFit="1"/>
    </xf>
    <xf numFmtId="0" fontId="72" fillId="0" borderId="0" xfId="0" applyFont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12" fillId="0" borderId="15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0" fontId="67" fillId="0" borderId="0" xfId="0" applyNumberFormat="1" applyFont="1" applyAlignment="1" applyProtection="1">
      <alignment vertical="center"/>
      <protection/>
    </xf>
    <xf numFmtId="0" fontId="13" fillId="0" borderId="0" xfId="0" applyFont="1" applyAlignment="1">
      <alignment vertical="center" shrinkToFit="1"/>
    </xf>
    <xf numFmtId="0" fontId="13" fillId="0" borderId="25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20" fontId="82" fillId="0" borderId="11" xfId="0" applyNumberFormat="1" applyFont="1" applyFill="1" applyBorder="1" applyAlignment="1">
      <alignment horizontal="center" vertical="center" shrinkToFit="1"/>
    </xf>
    <xf numFmtId="20" fontId="82" fillId="0" borderId="12" xfId="0" applyNumberFormat="1" applyFont="1" applyFill="1" applyBorder="1" applyAlignment="1">
      <alignment horizontal="center" vertical="center" shrinkToFit="1"/>
    </xf>
    <xf numFmtId="20" fontId="82" fillId="0" borderId="13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82" fillId="0" borderId="0" xfId="0" applyFont="1" applyAlignment="1">
      <alignment horizontal="left" vertical="center" shrinkToFit="1"/>
    </xf>
    <xf numFmtId="0" fontId="75" fillId="0" borderId="0" xfId="0" applyFont="1" applyAlignment="1">
      <alignment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82" fillId="0" borderId="27" xfId="0" applyFont="1" applyFill="1" applyBorder="1" applyAlignment="1">
      <alignment horizontal="center" vertical="center" shrinkToFit="1"/>
    </xf>
    <xf numFmtId="0" fontId="82" fillId="0" borderId="28" xfId="0" applyFont="1" applyFill="1" applyBorder="1" applyAlignment="1">
      <alignment horizontal="center" vertical="center" shrinkToFit="1"/>
    </xf>
    <xf numFmtId="0" fontId="82" fillId="0" borderId="15" xfId="0" applyFont="1" applyFill="1" applyBorder="1" applyAlignment="1">
      <alignment horizontal="center" vertical="center" shrinkToFit="1"/>
    </xf>
    <xf numFmtId="0" fontId="82" fillId="0" borderId="29" xfId="0" applyFont="1" applyFill="1" applyBorder="1" applyAlignment="1">
      <alignment horizontal="center" vertical="center" shrinkToFit="1"/>
    </xf>
    <xf numFmtId="0" fontId="82" fillId="0" borderId="14" xfId="0" applyFont="1" applyFill="1" applyBorder="1" applyAlignment="1">
      <alignment horizontal="center" vertical="center" shrinkToFit="1"/>
    </xf>
    <xf numFmtId="0" fontId="82" fillId="0" borderId="2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82" fillId="0" borderId="19" xfId="0" applyFont="1" applyFill="1" applyBorder="1" applyAlignment="1">
      <alignment horizontal="center" vertical="center" shrinkToFit="1"/>
    </xf>
    <xf numFmtId="0" fontId="82" fillId="0" borderId="21" xfId="0" applyFont="1" applyFill="1" applyBorder="1" applyAlignment="1">
      <alignment horizontal="center" vertical="center" shrinkToFit="1"/>
    </xf>
    <xf numFmtId="0" fontId="82" fillId="0" borderId="22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 shrinkToFit="1"/>
    </xf>
    <xf numFmtId="0" fontId="13" fillId="0" borderId="14" xfId="0" applyFont="1" applyBorder="1" applyAlignment="1">
      <alignment horizontal="center" vertical="center" shrinkToFit="1"/>
    </xf>
    <xf numFmtId="0" fontId="82" fillId="0" borderId="31" xfId="0" applyFont="1" applyFill="1" applyBorder="1" applyAlignment="1">
      <alignment horizontal="center" vertical="center" shrinkToFit="1"/>
    </xf>
    <xf numFmtId="0" fontId="82" fillId="0" borderId="32" xfId="0" applyFont="1" applyFill="1" applyBorder="1" applyAlignment="1">
      <alignment horizontal="center" vertical="center" shrinkToFit="1"/>
    </xf>
    <xf numFmtId="0" fontId="82" fillId="0" borderId="1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82" fillId="0" borderId="33" xfId="0" applyFont="1" applyFill="1" applyBorder="1" applyAlignment="1">
      <alignment horizontal="center" vertical="center" shrinkToFit="1"/>
    </xf>
    <xf numFmtId="0" fontId="82" fillId="0" borderId="20" xfId="0" applyFont="1" applyFill="1" applyBorder="1" applyAlignment="1">
      <alignment horizontal="center" vertical="center" shrinkToFit="1"/>
    </xf>
    <xf numFmtId="0" fontId="82" fillId="0" borderId="34" xfId="0" applyFont="1" applyFill="1" applyBorder="1" applyAlignment="1">
      <alignment horizontal="center" vertical="center" shrinkToFit="1"/>
    </xf>
    <xf numFmtId="0" fontId="82" fillId="0" borderId="35" xfId="0" applyFont="1" applyFill="1" applyBorder="1" applyAlignment="1">
      <alignment horizontal="center" vertical="center" shrinkToFit="1"/>
    </xf>
    <xf numFmtId="0" fontId="82" fillId="0" borderId="36" xfId="0" applyFont="1" applyFill="1" applyBorder="1" applyAlignment="1">
      <alignment horizontal="center" vertical="center" shrinkToFit="1"/>
    </xf>
    <xf numFmtId="0" fontId="72" fillId="0" borderId="37" xfId="0" applyFont="1" applyFill="1" applyBorder="1" applyAlignment="1">
      <alignment horizontal="center" vertical="center" shrinkToFit="1"/>
    </xf>
    <xf numFmtId="0" fontId="82" fillId="0" borderId="38" xfId="0" applyFont="1" applyFill="1" applyBorder="1" applyAlignment="1">
      <alignment horizontal="center" vertical="center" shrinkToFit="1"/>
    </xf>
    <xf numFmtId="0" fontId="82" fillId="0" borderId="39" xfId="0" applyFont="1" applyFill="1" applyBorder="1" applyAlignment="1">
      <alignment horizontal="center" vertical="center" shrinkToFit="1"/>
    </xf>
    <xf numFmtId="0" fontId="82" fillId="0" borderId="40" xfId="0" applyFont="1" applyFill="1" applyBorder="1" applyAlignment="1">
      <alignment horizontal="center" vertical="center" shrinkToFit="1"/>
    </xf>
    <xf numFmtId="0" fontId="82" fillId="0" borderId="17" xfId="0" applyFont="1" applyFill="1" applyBorder="1" applyAlignment="1">
      <alignment horizontal="center" vertical="center" shrinkToFit="1"/>
    </xf>
    <xf numFmtId="0" fontId="75" fillId="0" borderId="18" xfId="0" applyFont="1" applyFill="1" applyBorder="1" applyAlignment="1">
      <alignment horizontal="center" vertical="center" shrinkToFit="1"/>
    </xf>
    <xf numFmtId="0" fontId="75" fillId="0" borderId="20" xfId="0" applyFont="1" applyFill="1" applyBorder="1" applyAlignment="1">
      <alignment horizontal="center" vertical="center" shrinkToFit="1"/>
    </xf>
    <xf numFmtId="0" fontId="13" fillId="33" borderId="0" xfId="0" applyFont="1" applyFill="1" applyAlignment="1">
      <alignment horizontal="left" vertical="center" shrinkToFit="1"/>
    </xf>
    <xf numFmtId="0" fontId="14" fillId="0" borderId="0" xfId="60" applyFont="1">
      <alignment vertical="center"/>
      <protection/>
    </xf>
    <xf numFmtId="0" fontId="14" fillId="0" borderId="0" xfId="60" applyFont="1" applyFill="1">
      <alignment vertical="center"/>
      <protection/>
    </xf>
    <xf numFmtId="0" fontId="83" fillId="0" borderId="0" xfId="60" applyFont="1" applyFill="1" applyAlignment="1">
      <alignment horizontal="center" vertical="center" shrinkToFit="1"/>
      <protection/>
    </xf>
    <xf numFmtId="0" fontId="84" fillId="0" borderId="0" xfId="0" applyFont="1" applyAlignment="1">
      <alignment vertical="center"/>
    </xf>
    <xf numFmtId="0" fontId="84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41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4" fillId="0" borderId="30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42" xfId="0" applyFont="1" applyBorder="1" applyAlignment="1">
      <alignment vertical="center"/>
    </xf>
    <xf numFmtId="0" fontId="84" fillId="0" borderId="43" xfId="0" applyFont="1" applyBorder="1" applyAlignment="1">
      <alignment vertical="center"/>
    </xf>
    <xf numFmtId="0" fontId="84" fillId="0" borderId="0" xfId="0" applyFont="1" applyAlignment="1">
      <alignment horizontal="right" vertical="center"/>
    </xf>
    <xf numFmtId="0" fontId="84" fillId="0" borderId="0" xfId="0" applyFont="1" applyBorder="1" applyAlignment="1">
      <alignment vertical="center"/>
    </xf>
    <xf numFmtId="0" fontId="84" fillId="0" borderId="44" xfId="0" applyFont="1" applyBorder="1" applyAlignment="1">
      <alignment vertical="center"/>
    </xf>
    <xf numFmtId="0" fontId="84" fillId="0" borderId="31" xfId="0" applyFont="1" applyBorder="1" applyAlignment="1">
      <alignment vertical="center"/>
    </xf>
    <xf numFmtId="0" fontId="84" fillId="0" borderId="45" xfId="0" applyFont="1" applyBorder="1" applyAlignment="1">
      <alignment vertical="center"/>
    </xf>
    <xf numFmtId="0" fontId="84" fillId="0" borderId="18" xfId="0" applyFont="1" applyBorder="1" applyAlignment="1">
      <alignment vertical="center"/>
    </xf>
    <xf numFmtId="0" fontId="84" fillId="0" borderId="46" xfId="0" applyFont="1" applyBorder="1" applyAlignment="1">
      <alignment vertical="center"/>
    </xf>
    <xf numFmtId="20" fontId="84" fillId="0" borderId="0" xfId="0" applyNumberFormat="1" applyFont="1" applyAlignment="1">
      <alignment vertical="center"/>
    </xf>
    <xf numFmtId="0" fontId="84" fillId="0" borderId="0" xfId="0" applyFont="1" applyAlignment="1">
      <alignment vertical="center" shrinkToFit="1"/>
    </xf>
    <xf numFmtId="20" fontId="84" fillId="0" borderId="0" xfId="0" applyNumberFormat="1" applyFont="1" applyAlignment="1">
      <alignment vertical="center"/>
    </xf>
    <xf numFmtId="0" fontId="84" fillId="0" borderId="15" xfId="0" applyFont="1" applyBorder="1" applyAlignment="1">
      <alignment vertical="center" shrinkToFit="1"/>
    </xf>
    <xf numFmtId="0" fontId="84" fillId="0" borderId="15" xfId="0" applyFont="1" applyBorder="1" applyAlignment="1">
      <alignment horizontal="center" vertical="center" shrinkToFit="1"/>
    </xf>
    <xf numFmtId="0" fontId="84" fillId="0" borderId="15" xfId="0" applyFont="1" applyBorder="1" applyAlignment="1">
      <alignment horizontal="right" vertical="center" shrinkToFit="1"/>
    </xf>
    <xf numFmtId="0" fontId="84" fillId="0" borderId="15" xfId="0" applyFont="1" applyFill="1" applyBorder="1" applyAlignment="1">
      <alignment horizontal="center" vertical="center" shrinkToFit="1"/>
    </xf>
    <xf numFmtId="0" fontId="85" fillId="0" borderId="0" xfId="0" applyFont="1" applyAlignment="1">
      <alignment vertical="center" shrinkToFit="1"/>
    </xf>
    <xf numFmtId="0" fontId="84" fillId="0" borderId="46" xfId="0" applyFont="1" applyBorder="1" applyAlignment="1">
      <alignment vertical="center" shrinkToFit="1"/>
    </xf>
    <xf numFmtId="0" fontId="84" fillId="0" borderId="15" xfId="0" applyFont="1" applyBorder="1" applyAlignment="1">
      <alignment horizontal="center" vertical="center" shrinkToFit="1"/>
    </xf>
    <xf numFmtId="0" fontId="84" fillId="0" borderId="15" xfId="0" applyFont="1" applyFill="1" applyBorder="1" applyAlignment="1">
      <alignment horizontal="center" vertical="center" shrinkToFit="1"/>
    </xf>
    <xf numFmtId="0" fontId="8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2" fillId="0" borderId="21" xfId="0" applyFont="1" applyBorder="1" applyAlignment="1">
      <alignment horizontal="center" vertical="center" shrinkToFit="1"/>
    </xf>
    <xf numFmtId="0" fontId="72" fillId="0" borderId="20" xfId="0" applyFont="1" applyBorder="1" applyAlignment="1">
      <alignment horizontal="center" vertical="center" shrinkToFit="1"/>
    </xf>
    <xf numFmtId="0" fontId="72" fillId="0" borderId="33" xfId="0" applyFont="1" applyBorder="1" applyAlignment="1">
      <alignment horizontal="center" vertical="center" shrinkToFit="1"/>
    </xf>
    <xf numFmtId="0" fontId="72" fillId="0" borderId="38" xfId="0" applyFont="1" applyBorder="1" applyAlignment="1">
      <alignment horizontal="center" vertical="center" shrinkToFit="1"/>
    </xf>
    <xf numFmtId="0" fontId="72" fillId="0" borderId="27" xfId="0" applyFont="1" applyBorder="1" applyAlignment="1">
      <alignment horizontal="center" vertical="center" shrinkToFit="1"/>
    </xf>
    <xf numFmtId="0" fontId="72" fillId="0" borderId="28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 shrinkToFit="1"/>
    </xf>
    <xf numFmtId="0" fontId="72" fillId="0" borderId="23" xfId="0" applyFont="1" applyBorder="1" applyAlignment="1">
      <alignment horizontal="center" vertical="center" shrinkToFit="1"/>
    </xf>
    <xf numFmtId="0" fontId="72" fillId="0" borderId="36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72" fillId="0" borderId="39" xfId="0" applyFont="1" applyBorder="1" applyAlignment="1">
      <alignment horizontal="center" vertical="center" shrinkToFit="1"/>
    </xf>
    <xf numFmtId="0" fontId="72" fillId="0" borderId="15" xfId="0" applyFont="1" applyBorder="1" applyAlignment="1">
      <alignment horizontal="center" vertical="center" shrinkToFit="1"/>
    </xf>
    <xf numFmtId="0" fontId="72" fillId="0" borderId="29" xfId="0" applyFont="1" applyBorder="1" applyAlignment="1">
      <alignment horizontal="center" vertical="center" shrinkToFit="1"/>
    </xf>
    <xf numFmtId="0" fontId="72" fillId="0" borderId="31" xfId="0" applyFont="1" applyBorder="1" applyAlignment="1">
      <alignment horizontal="center" vertical="center" shrinkToFit="1"/>
    </xf>
    <xf numFmtId="0" fontId="72" fillId="0" borderId="52" xfId="0" applyFont="1" applyBorder="1" applyAlignment="1">
      <alignment horizontal="center" vertical="center" shrinkToFit="1"/>
    </xf>
    <xf numFmtId="0" fontId="72" fillId="0" borderId="32" xfId="0" applyFont="1" applyBorder="1" applyAlignment="1">
      <alignment horizontal="center" vertical="center" shrinkToFit="1"/>
    </xf>
    <xf numFmtId="0" fontId="72" fillId="0" borderId="3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0" fontId="73" fillId="34" borderId="0" xfId="60" applyFont="1" applyFill="1" applyAlignment="1">
      <alignment horizontal="center" vertical="center" shrinkToFit="1"/>
      <protection/>
    </xf>
    <xf numFmtId="56" fontId="8" fillId="0" borderId="0" xfId="0" applyNumberFormat="1" applyFont="1" applyAlignment="1">
      <alignment horizontal="center" vertical="center"/>
    </xf>
    <xf numFmtId="56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67" fillId="0" borderId="53" xfId="0" applyNumberFormat="1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20" fontId="7" fillId="0" borderId="54" xfId="0" applyNumberFormat="1" applyFont="1" applyFill="1" applyBorder="1" applyAlignment="1">
      <alignment horizontal="center" vertical="center" shrinkToFit="1"/>
    </xf>
    <xf numFmtId="20" fontId="7" fillId="0" borderId="55" xfId="0" applyNumberFormat="1" applyFont="1" applyFill="1" applyBorder="1" applyAlignment="1">
      <alignment horizontal="center" vertical="center" shrinkToFit="1"/>
    </xf>
    <xf numFmtId="20" fontId="7" fillId="0" borderId="11" xfId="0" applyNumberFormat="1" applyFont="1" applyFill="1" applyBorder="1" applyAlignment="1">
      <alignment horizontal="center" vertical="center" shrinkToFit="1"/>
    </xf>
    <xf numFmtId="20" fontId="67" fillId="0" borderId="54" xfId="0" applyNumberFormat="1" applyFont="1" applyFill="1" applyBorder="1" applyAlignment="1">
      <alignment horizontal="center" vertical="center" shrinkToFit="1"/>
    </xf>
    <xf numFmtId="20" fontId="67" fillId="0" borderId="55" xfId="0" applyNumberFormat="1" applyFont="1" applyFill="1" applyBorder="1" applyAlignment="1">
      <alignment horizontal="center" vertical="center" shrinkToFit="1"/>
    </xf>
    <xf numFmtId="20" fontId="67" fillId="0" borderId="56" xfId="0" applyNumberFormat="1" applyFont="1" applyFill="1" applyBorder="1" applyAlignment="1">
      <alignment horizontal="center" vertical="center" shrinkToFit="1"/>
    </xf>
    <xf numFmtId="0" fontId="86" fillId="34" borderId="57" xfId="0" applyFont="1" applyFill="1" applyBorder="1" applyAlignment="1">
      <alignment horizontal="center" vertical="center" shrinkToFit="1"/>
    </xf>
    <xf numFmtId="0" fontId="86" fillId="34" borderId="58" xfId="0" applyFont="1" applyFill="1" applyBorder="1" applyAlignment="1">
      <alignment horizontal="center" vertical="center" shrinkToFit="1"/>
    </xf>
    <xf numFmtId="0" fontId="86" fillId="34" borderId="58" xfId="0" applyFont="1" applyFill="1" applyBorder="1" applyAlignment="1">
      <alignment horizontal="left" vertical="center" shrinkToFit="1"/>
    </xf>
    <xf numFmtId="0" fontId="86" fillId="34" borderId="59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9" fillId="34" borderId="57" xfId="0" applyFont="1" applyFill="1" applyBorder="1" applyAlignment="1">
      <alignment horizontal="center" vertical="center" shrinkToFit="1"/>
    </xf>
    <xf numFmtId="0" fontId="79" fillId="34" borderId="58" xfId="0" applyFont="1" applyFill="1" applyBorder="1" applyAlignment="1">
      <alignment horizontal="center" vertical="center" shrinkToFit="1"/>
    </xf>
    <xf numFmtId="0" fontId="79" fillId="34" borderId="59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8" fillId="34" borderId="0" xfId="0" applyFont="1" applyFill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13" fillId="33" borderId="60" xfId="0" applyFont="1" applyFill="1" applyBorder="1" applyAlignment="1">
      <alignment horizontal="left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20" fontId="67" fillId="0" borderId="24" xfId="0" applyNumberFormat="1" applyFont="1" applyFill="1" applyBorder="1" applyAlignment="1">
      <alignment horizontal="center" vertical="center" shrinkToFit="1"/>
    </xf>
    <xf numFmtId="20" fontId="67" fillId="0" borderId="11" xfId="0" applyNumberFormat="1" applyFont="1" applyFill="1" applyBorder="1" applyAlignment="1">
      <alignment horizontal="center" vertical="center" shrinkToFit="1"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87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82" fillId="0" borderId="15" xfId="0" applyFont="1" applyFill="1" applyBorder="1" applyAlignment="1" applyProtection="1">
      <alignment horizontal="center" vertical="center" wrapText="1" shrinkToFit="1"/>
      <protection/>
    </xf>
    <xf numFmtId="0" fontId="82" fillId="0" borderId="15" xfId="0" applyFont="1" applyFill="1" applyBorder="1" applyAlignment="1" applyProtection="1">
      <alignment horizontal="center" vertical="center" shrinkToFit="1"/>
      <protection/>
    </xf>
    <xf numFmtId="0" fontId="82" fillId="0" borderId="37" xfId="0" applyFont="1" applyFill="1" applyBorder="1" applyAlignment="1" applyProtection="1">
      <alignment horizontal="center" vertical="center" wrapText="1" shrinkToFit="1"/>
      <protection/>
    </xf>
    <xf numFmtId="0" fontId="82" fillId="0" borderId="20" xfId="0" applyFont="1" applyFill="1" applyBorder="1" applyAlignment="1" applyProtection="1">
      <alignment horizontal="center" vertical="center" wrapText="1" shrinkToFit="1"/>
      <protection/>
    </xf>
    <xf numFmtId="0" fontId="82" fillId="0" borderId="32" xfId="0" applyFont="1" applyFill="1" applyBorder="1" applyAlignment="1" applyProtection="1">
      <alignment horizontal="center" vertical="center" wrapText="1" shrinkToFit="1"/>
      <protection/>
    </xf>
    <xf numFmtId="0" fontId="87" fillId="0" borderId="37" xfId="0" applyFont="1" applyFill="1" applyBorder="1" applyAlignment="1" applyProtection="1">
      <alignment horizontal="center" vertical="center"/>
      <protection/>
    </xf>
    <xf numFmtId="0" fontId="87" fillId="0" borderId="20" xfId="0" applyFont="1" applyFill="1" applyBorder="1" applyAlignment="1" applyProtection="1">
      <alignment horizontal="center" vertical="center"/>
      <protection/>
    </xf>
    <xf numFmtId="0" fontId="87" fillId="0" borderId="32" xfId="0" applyFont="1" applyFill="1" applyBorder="1" applyAlignment="1" applyProtection="1">
      <alignment horizontal="center" vertical="center"/>
      <protection/>
    </xf>
    <xf numFmtId="0" fontId="75" fillId="0" borderId="62" xfId="0" applyFont="1" applyFill="1" applyBorder="1" applyAlignment="1" applyProtection="1">
      <alignment horizontal="center" vertical="center"/>
      <protection/>
    </xf>
    <xf numFmtId="0" fontId="12" fillId="0" borderId="15" xfId="61" applyFont="1" applyFill="1" applyBorder="1" applyAlignment="1" applyProtection="1">
      <alignment horizontal="center" vertical="center" wrapText="1" shrinkToFit="1"/>
      <protection locked="0"/>
    </xf>
    <xf numFmtId="0" fontId="6" fillId="33" borderId="15" xfId="61" applyFont="1" applyFill="1" applyBorder="1" applyAlignment="1" applyProtection="1">
      <alignment horizontal="center" vertical="center" wrapText="1" shrinkToFit="1"/>
      <protection locked="0"/>
    </xf>
    <xf numFmtId="0" fontId="12" fillId="0" borderId="15" xfId="61" applyFont="1" applyFill="1" applyBorder="1" applyAlignment="1" applyProtection="1">
      <alignment horizontal="center" vertical="center" shrinkToFit="1"/>
      <protection locked="0"/>
    </xf>
    <xf numFmtId="0" fontId="82" fillId="0" borderId="37" xfId="0" applyFont="1" applyFill="1" applyBorder="1" applyAlignment="1" applyProtection="1">
      <alignment horizontal="center" vertical="center" shrinkToFit="1"/>
      <protection/>
    </xf>
    <xf numFmtId="0" fontId="82" fillId="0" borderId="20" xfId="0" applyFont="1" applyFill="1" applyBorder="1" applyAlignment="1" applyProtection="1">
      <alignment horizontal="center" vertical="center" shrinkToFit="1"/>
      <protection/>
    </xf>
    <xf numFmtId="0" fontId="82" fillId="0" borderId="32" xfId="0" applyFont="1" applyFill="1" applyBorder="1" applyAlignment="1" applyProtection="1">
      <alignment horizontal="center" vertical="center" shrinkToFit="1"/>
      <protection/>
    </xf>
    <xf numFmtId="0" fontId="6" fillId="33" borderId="15" xfId="61" applyFont="1" applyFill="1" applyBorder="1" applyAlignment="1" applyProtection="1">
      <alignment horizontal="center" vertical="center" shrinkToFit="1"/>
      <protection locked="0"/>
    </xf>
    <xf numFmtId="0" fontId="6" fillId="0" borderId="15" xfId="61" applyFont="1" applyFill="1" applyBorder="1" applyAlignment="1" applyProtection="1">
      <alignment horizontal="center" vertical="center" wrapText="1" shrinkToFit="1"/>
      <protection locked="0"/>
    </xf>
    <xf numFmtId="0" fontId="6" fillId="0" borderId="15" xfId="61" applyFont="1" applyFill="1" applyBorder="1" applyAlignment="1" applyProtection="1">
      <alignment horizontal="center" vertical="center" shrinkToFit="1"/>
      <protection locked="0"/>
    </xf>
    <xf numFmtId="0" fontId="84" fillId="0" borderId="15" xfId="0" applyFont="1" applyBorder="1" applyAlignment="1">
      <alignment horizontal="center" vertical="center"/>
    </xf>
    <xf numFmtId="0" fontId="84" fillId="0" borderId="29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26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4" fillId="0" borderId="63" xfId="0" applyFont="1" applyBorder="1" applyAlignment="1">
      <alignment horizontal="center" vertical="center"/>
    </xf>
    <xf numFmtId="0" fontId="84" fillId="0" borderId="39" xfId="0" applyFont="1" applyBorder="1" applyAlignment="1">
      <alignment horizontal="center" vertical="center"/>
    </xf>
    <xf numFmtId="0" fontId="84" fillId="0" borderId="30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 vertical="center"/>
    </xf>
    <xf numFmtId="0" fontId="84" fillId="0" borderId="44" xfId="0" applyFont="1" applyBorder="1" applyAlignment="1">
      <alignment horizontal="center" vertical="center"/>
    </xf>
    <xf numFmtId="0" fontId="84" fillId="0" borderId="64" xfId="0" applyFont="1" applyBorder="1" applyAlignment="1">
      <alignment horizontal="center" vertical="center" shrinkToFit="1"/>
    </xf>
    <xf numFmtId="0" fontId="84" fillId="0" borderId="43" xfId="0" applyFont="1" applyBorder="1" applyAlignment="1">
      <alignment horizontal="center" vertical="center" shrinkToFit="1"/>
    </xf>
    <xf numFmtId="0" fontId="84" fillId="0" borderId="52" xfId="0" applyFont="1" applyBorder="1" applyAlignment="1">
      <alignment horizontal="center" vertical="center" shrinkToFit="1"/>
    </xf>
    <xf numFmtId="0" fontId="84" fillId="0" borderId="31" xfId="0" applyFont="1" applyBorder="1" applyAlignment="1">
      <alignment horizontal="center" vertical="center" shrinkToFit="1"/>
    </xf>
    <xf numFmtId="0" fontId="84" fillId="0" borderId="65" xfId="0" applyFont="1" applyBorder="1" applyAlignment="1">
      <alignment horizontal="center" vertical="center"/>
    </xf>
    <xf numFmtId="0" fontId="84" fillId="0" borderId="45" xfId="0" applyFont="1" applyBorder="1" applyAlignment="1">
      <alignment horizontal="center" vertical="center"/>
    </xf>
    <xf numFmtId="56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3" fillId="34" borderId="0" xfId="60" applyFont="1" applyFill="1" applyAlignment="1">
      <alignment horizontal="center" vertical="center" shrinkToFit="1"/>
      <protection/>
    </xf>
    <xf numFmtId="0" fontId="84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56" fontId="15" fillId="0" borderId="0" xfId="0" applyNumberFormat="1" applyFont="1" applyAlignment="1">
      <alignment horizontal="center" vertical="center"/>
    </xf>
    <xf numFmtId="0" fontId="84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20" fontId="84" fillId="0" borderId="0" xfId="0" applyNumberFormat="1" applyFont="1" applyAlignment="1">
      <alignment horizontal="center" vertical="center"/>
    </xf>
    <xf numFmtId="20" fontId="89" fillId="0" borderId="15" xfId="0" applyNumberFormat="1" applyFont="1" applyBorder="1" applyAlignment="1">
      <alignment horizontal="center" vertical="center" shrinkToFit="1"/>
    </xf>
    <xf numFmtId="0" fontId="84" fillId="0" borderId="0" xfId="0" applyFont="1" applyBorder="1" applyAlignment="1">
      <alignment horizontal="center" vertical="center" shrinkToFit="1"/>
    </xf>
    <xf numFmtId="0" fontId="84" fillId="0" borderId="66" xfId="0" applyFont="1" applyBorder="1" applyAlignment="1">
      <alignment horizontal="center" vertical="center"/>
    </xf>
    <xf numFmtId="0" fontId="84" fillId="0" borderId="67" xfId="0" applyFont="1" applyBorder="1" applyAlignment="1">
      <alignment horizontal="center" vertical="center"/>
    </xf>
    <xf numFmtId="0" fontId="84" fillId="0" borderId="37" xfId="0" applyFont="1" applyBorder="1" applyAlignment="1">
      <alignment horizontal="center" vertical="center"/>
    </xf>
    <xf numFmtId="0" fontId="84" fillId="0" borderId="42" xfId="0" applyFont="1" applyBorder="1" applyAlignment="1">
      <alignment horizontal="center" vertical="center" shrinkToFit="1"/>
    </xf>
    <xf numFmtId="0" fontId="84" fillId="0" borderId="0" xfId="0" applyFont="1" applyBorder="1" applyAlignment="1">
      <alignment vertical="center" shrinkToFit="1"/>
    </xf>
    <xf numFmtId="0" fontId="84" fillId="0" borderId="18" xfId="0" applyFont="1" applyBorder="1" applyAlignment="1">
      <alignment horizontal="center" vertical="center" shrinkToFit="1"/>
    </xf>
    <xf numFmtId="0" fontId="84" fillId="0" borderId="68" xfId="0" applyFont="1" applyBorder="1" applyAlignment="1">
      <alignment horizontal="center" vertical="center"/>
    </xf>
    <xf numFmtId="0" fontId="84" fillId="0" borderId="68" xfId="0" applyFont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84" fillId="0" borderId="69" xfId="0" applyFont="1" applyBorder="1" applyAlignment="1">
      <alignment horizontal="center" vertical="center"/>
    </xf>
    <xf numFmtId="0" fontId="84" fillId="0" borderId="70" xfId="0" applyFont="1" applyBorder="1" applyAlignment="1">
      <alignment vertical="center"/>
    </xf>
    <xf numFmtId="0" fontId="84" fillId="0" borderId="71" xfId="0" applyFont="1" applyBorder="1" applyAlignment="1">
      <alignment vertical="center"/>
    </xf>
    <xf numFmtId="0" fontId="84" fillId="0" borderId="72" xfId="0" applyFont="1" applyBorder="1" applyAlignment="1">
      <alignment horizontal="center" vertical="center" shrinkToFit="1"/>
    </xf>
    <xf numFmtId="0" fontId="84" fillId="0" borderId="73" xfId="0" applyFont="1" applyBorder="1" applyAlignment="1">
      <alignment vertical="center"/>
    </xf>
    <xf numFmtId="0" fontId="84" fillId="0" borderId="53" xfId="0" applyFont="1" applyBorder="1" applyAlignment="1">
      <alignment vertical="center"/>
    </xf>
    <xf numFmtId="0" fontId="84" fillId="0" borderId="74" xfId="0" applyFont="1" applyBorder="1" applyAlignment="1">
      <alignment vertical="center"/>
    </xf>
    <xf numFmtId="0" fontId="84" fillId="0" borderId="69" xfId="0" applyFont="1" applyBorder="1" applyAlignment="1">
      <alignment vertical="center"/>
    </xf>
    <xf numFmtId="0" fontId="84" fillId="0" borderId="74" xfId="0" applyFont="1" applyBorder="1" applyAlignment="1">
      <alignment horizontal="center" vertical="center"/>
    </xf>
    <xf numFmtId="0" fontId="84" fillId="0" borderId="75" xfId="0" applyFont="1" applyBorder="1" applyAlignment="1">
      <alignment vertical="center"/>
    </xf>
    <xf numFmtId="0" fontId="84" fillId="0" borderId="76" xfId="0" applyFont="1" applyBorder="1" applyAlignment="1">
      <alignment vertical="center"/>
    </xf>
    <xf numFmtId="0" fontId="84" fillId="0" borderId="77" xfId="0" applyFont="1" applyBorder="1" applyAlignment="1">
      <alignment vertical="center"/>
    </xf>
    <xf numFmtId="0" fontId="84" fillId="0" borderId="78" xfId="0" applyFont="1" applyBorder="1" applyAlignment="1">
      <alignment vertical="center"/>
    </xf>
    <xf numFmtId="0" fontId="84" fillId="0" borderId="79" xfId="0" applyFont="1" applyBorder="1" applyAlignment="1">
      <alignment vertical="center"/>
    </xf>
    <xf numFmtId="0" fontId="84" fillId="33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3">
      <selection activeCell="J23" sqref="J23"/>
    </sheetView>
  </sheetViews>
  <sheetFormatPr defaultColWidth="9.140625" defaultRowHeight="15"/>
  <cols>
    <col min="1" max="18" width="6.28125" style="2" customWidth="1"/>
    <col min="19" max="25" width="6.57421875" style="2" customWidth="1"/>
    <col min="26" max="16384" width="9.00390625" style="2" customWidth="1"/>
  </cols>
  <sheetData>
    <row r="1" spans="1:15" s="1" customFormat="1" ht="26.25" customHeight="1">
      <c r="A1" s="194" t="s">
        <v>42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s="1" customFormat="1" ht="26.25" customHeight="1">
      <c r="A2" s="194" t="s">
        <v>43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s="17" customFormat="1" ht="26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3" ht="22.5" customHeight="1">
      <c r="A4" s="199" t="s">
        <v>23</v>
      </c>
      <c r="B4" s="199"/>
      <c r="C4" s="199"/>
      <c r="D4" s="195" t="s">
        <v>44</v>
      </c>
      <c r="E4" s="195"/>
      <c r="F4" s="68" t="s">
        <v>45</v>
      </c>
      <c r="G4" s="203" t="s">
        <v>0</v>
      </c>
      <c r="H4" s="203"/>
      <c r="I4" s="204" t="s">
        <v>46</v>
      </c>
      <c r="J4" s="204"/>
      <c r="K4" s="204"/>
      <c r="L4" s="204"/>
      <c r="M4" s="204"/>
    </row>
    <row r="5" spans="1:13" ht="22.5" customHeight="1">
      <c r="A5" s="199"/>
      <c r="B5" s="199"/>
      <c r="C5" s="199"/>
      <c r="D5" s="195" t="s">
        <v>44</v>
      </c>
      <c r="E5" s="195"/>
      <c r="F5" s="68" t="s">
        <v>45</v>
      </c>
      <c r="G5" s="203" t="s">
        <v>40</v>
      </c>
      <c r="H5" s="203"/>
      <c r="I5" s="204" t="s">
        <v>46</v>
      </c>
      <c r="J5" s="204"/>
      <c r="K5" s="204"/>
      <c r="L5" s="204"/>
      <c r="M5" s="204"/>
    </row>
    <row r="6" spans="1:8" ht="22.5" customHeight="1">
      <c r="A6" s="14"/>
      <c r="B6" s="14"/>
      <c r="C6" s="26"/>
      <c r="D6" s="192"/>
      <c r="E6" s="193"/>
      <c r="F6" s="5"/>
      <c r="G6" s="197"/>
      <c r="H6" s="197"/>
    </row>
    <row r="7" spans="1:7" ht="22.5" customHeight="1">
      <c r="A7" s="198" t="s">
        <v>24</v>
      </c>
      <c r="B7" s="191"/>
      <c r="C7" s="191"/>
      <c r="D7" s="196"/>
      <c r="E7" s="197"/>
      <c r="F7" s="13"/>
      <c r="G7" s="23"/>
    </row>
    <row r="8" ht="22.5" customHeight="1"/>
    <row r="9" ht="22.5" customHeight="1"/>
    <row r="10" spans="1:4" ht="22.5" customHeight="1">
      <c r="A10" s="191" t="s">
        <v>16</v>
      </c>
      <c r="B10" s="191"/>
      <c r="C10" s="191"/>
      <c r="D10" s="12" t="s">
        <v>52</v>
      </c>
    </row>
    <row r="11" ht="22.5" customHeight="1">
      <c r="D11" s="6" t="s">
        <v>53</v>
      </c>
    </row>
    <row r="12" ht="22.5" customHeight="1">
      <c r="D12" s="12"/>
    </row>
    <row r="13" ht="22.5" customHeight="1"/>
    <row r="14" spans="1:14" ht="22.5" customHeight="1" thickBot="1">
      <c r="A14" s="191" t="s">
        <v>17</v>
      </c>
      <c r="B14" s="191"/>
      <c r="C14" s="191"/>
      <c r="L14" s="205" t="s">
        <v>55</v>
      </c>
      <c r="M14" s="206"/>
      <c r="N14" s="206"/>
    </row>
    <row r="15" spans="2:14" s="18" customFormat="1" ht="30" customHeight="1" thickBot="1">
      <c r="B15" s="19"/>
      <c r="C15" s="173" t="s">
        <v>1</v>
      </c>
      <c r="D15" s="174"/>
      <c r="E15" s="175"/>
      <c r="F15" s="179" t="s">
        <v>2</v>
      </c>
      <c r="G15" s="174"/>
      <c r="H15" s="180"/>
      <c r="I15" s="173" t="s">
        <v>3</v>
      </c>
      <c r="J15" s="174"/>
      <c r="K15" s="175"/>
      <c r="L15" s="200" t="s">
        <v>11</v>
      </c>
      <c r="M15" s="201"/>
      <c r="N15" s="202"/>
    </row>
    <row r="16" spans="2:14" ht="30" customHeight="1">
      <c r="B16" s="20">
        <v>1</v>
      </c>
      <c r="C16" s="187" t="s">
        <v>56</v>
      </c>
      <c r="D16" s="171"/>
      <c r="E16" s="188"/>
      <c r="F16" s="170" t="s">
        <v>60</v>
      </c>
      <c r="G16" s="171"/>
      <c r="H16" s="172"/>
      <c r="I16" s="187" t="s">
        <v>64</v>
      </c>
      <c r="J16" s="171"/>
      <c r="K16" s="188"/>
      <c r="L16" s="181" t="s">
        <v>68</v>
      </c>
      <c r="M16" s="182"/>
      <c r="N16" s="183"/>
    </row>
    <row r="17" spans="2:14" ht="30" customHeight="1">
      <c r="B17" s="21">
        <v>2</v>
      </c>
      <c r="C17" s="189" t="s">
        <v>57</v>
      </c>
      <c r="D17" s="185"/>
      <c r="E17" s="190"/>
      <c r="F17" s="184" t="s">
        <v>61</v>
      </c>
      <c r="G17" s="185"/>
      <c r="H17" s="186"/>
      <c r="I17" s="189" t="s">
        <v>65</v>
      </c>
      <c r="J17" s="185"/>
      <c r="K17" s="190"/>
      <c r="L17" s="184" t="s">
        <v>69</v>
      </c>
      <c r="M17" s="185"/>
      <c r="N17" s="186"/>
    </row>
    <row r="18" spans="2:14" ht="30" customHeight="1">
      <c r="B18" s="71">
        <v>3</v>
      </c>
      <c r="C18" s="167" t="s">
        <v>58</v>
      </c>
      <c r="D18" s="168"/>
      <c r="E18" s="169"/>
      <c r="F18" s="167" t="s">
        <v>62</v>
      </c>
      <c r="G18" s="168"/>
      <c r="H18" s="169"/>
      <c r="I18" s="167" t="s">
        <v>66</v>
      </c>
      <c r="J18" s="168"/>
      <c r="K18" s="169"/>
      <c r="L18" s="167" t="s">
        <v>70</v>
      </c>
      <c r="M18" s="168"/>
      <c r="N18" s="169"/>
    </row>
    <row r="19" spans="2:14" ht="30" customHeight="1" thickBot="1">
      <c r="B19" s="22">
        <v>4</v>
      </c>
      <c r="C19" s="176" t="s">
        <v>59</v>
      </c>
      <c r="D19" s="177"/>
      <c r="E19" s="178"/>
      <c r="F19" s="176" t="s">
        <v>63</v>
      </c>
      <c r="G19" s="177"/>
      <c r="H19" s="178"/>
      <c r="I19" s="176" t="s">
        <v>67</v>
      </c>
      <c r="J19" s="177"/>
      <c r="K19" s="178"/>
      <c r="L19" s="176" t="s">
        <v>71</v>
      </c>
      <c r="M19" s="177"/>
      <c r="N19" s="178"/>
    </row>
    <row r="20" ht="22.5" customHeight="1" thickBot="1"/>
    <row r="21" spans="1:10" ht="30" customHeight="1" thickBot="1">
      <c r="A21" s="72"/>
      <c r="B21" s="19"/>
      <c r="C21" s="179" t="s">
        <v>18</v>
      </c>
      <c r="D21" s="174"/>
      <c r="E21" s="180"/>
      <c r="F21" s="15"/>
      <c r="G21" s="15"/>
      <c r="H21" s="15"/>
      <c r="I21" s="15"/>
      <c r="J21" s="15"/>
    </row>
    <row r="22" spans="1:6" ht="30" customHeight="1">
      <c r="A22" s="10"/>
      <c r="B22" s="20">
        <v>1</v>
      </c>
      <c r="C22" s="170" t="s">
        <v>72</v>
      </c>
      <c r="D22" s="171"/>
      <c r="E22" s="172"/>
      <c r="F22" s="11"/>
    </row>
    <row r="23" spans="1:6" ht="30" customHeight="1">
      <c r="A23" s="8"/>
      <c r="B23" s="21">
        <v>2</v>
      </c>
      <c r="C23" s="184" t="s">
        <v>73</v>
      </c>
      <c r="D23" s="185"/>
      <c r="E23" s="186"/>
      <c r="F23" s="11"/>
    </row>
    <row r="24" spans="2:5" ht="30" customHeight="1">
      <c r="B24" s="71">
        <v>3</v>
      </c>
      <c r="C24" s="167" t="s">
        <v>74</v>
      </c>
      <c r="D24" s="168"/>
      <c r="E24" s="169"/>
    </row>
    <row r="25" spans="2:5" ht="30" customHeight="1" thickBot="1">
      <c r="B25" s="22">
        <v>4</v>
      </c>
      <c r="C25" s="176" t="s">
        <v>75</v>
      </c>
      <c r="D25" s="177"/>
      <c r="E25" s="178"/>
    </row>
    <row r="26" spans="2:4" ht="13.5">
      <c r="B26" s="9"/>
      <c r="C26" s="9"/>
      <c r="D26" s="9"/>
    </row>
    <row r="27" ht="13.5">
      <c r="A27" s="7"/>
    </row>
    <row r="28" ht="17.25">
      <c r="A28" s="3"/>
    </row>
    <row r="30" ht="14.25">
      <c r="A30" s="4"/>
    </row>
    <row r="31" ht="14.25">
      <c r="A31" s="4"/>
    </row>
    <row r="32" ht="14.25">
      <c r="A32" s="4"/>
    </row>
  </sheetData>
  <sheetProtection/>
  <mergeCells count="41">
    <mergeCell ref="G4:H4"/>
    <mergeCell ref="G5:H5"/>
    <mergeCell ref="I5:M5"/>
    <mergeCell ref="I4:M4"/>
    <mergeCell ref="L14:N14"/>
    <mergeCell ref="A1:O1"/>
    <mergeCell ref="D4:E4"/>
    <mergeCell ref="D5:E5"/>
    <mergeCell ref="D7:E7"/>
    <mergeCell ref="A7:C7"/>
    <mergeCell ref="L19:N19"/>
    <mergeCell ref="G6:H6"/>
    <mergeCell ref="L17:N17"/>
    <mergeCell ref="A2:O2"/>
    <mergeCell ref="A4:C5"/>
    <mergeCell ref="A14:C14"/>
    <mergeCell ref="D6:E6"/>
    <mergeCell ref="C16:E16"/>
    <mergeCell ref="I19:K19"/>
    <mergeCell ref="A10:C10"/>
    <mergeCell ref="C17:E17"/>
    <mergeCell ref="C18:E18"/>
    <mergeCell ref="F18:H18"/>
    <mergeCell ref="I18:K18"/>
    <mergeCell ref="F19:H19"/>
    <mergeCell ref="C25:E25"/>
    <mergeCell ref="L16:N16"/>
    <mergeCell ref="C23:E23"/>
    <mergeCell ref="I16:K16"/>
    <mergeCell ref="I17:K17"/>
    <mergeCell ref="F17:H17"/>
    <mergeCell ref="C21:E21"/>
    <mergeCell ref="L18:N18"/>
    <mergeCell ref="C22:E22"/>
    <mergeCell ref="F16:H16"/>
    <mergeCell ref="C24:E24"/>
    <mergeCell ref="C15:E15"/>
    <mergeCell ref="C19:E19"/>
    <mergeCell ref="F15:H15"/>
    <mergeCell ref="L15:N15"/>
    <mergeCell ref="I15:K1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zoomScale="106" zoomScaleNormal="106" zoomScalePageLayoutView="0" workbookViewId="0" topLeftCell="A17">
      <selection activeCell="G35" sqref="G35"/>
    </sheetView>
  </sheetViews>
  <sheetFormatPr defaultColWidth="9.140625" defaultRowHeight="15"/>
  <cols>
    <col min="1" max="1" width="3.140625" style="74" customWidth="1"/>
    <col min="2" max="2" width="6.8515625" style="74" customWidth="1"/>
    <col min="3" max="3" width="4.28125" style="40" customWidth="1"/>
    <col min="4" max="4" width="11.8515625" style="74" customWidth="1"/>
    <col min="5" max="5" width="3.7109375" style="40" customWidth="1"/>
    <col min="6" max="6" width="5.421875" style="40" customWidth="1"/>
    <col min="7" max="7" width="3.8515625" style="40" customWidth="1"/>
    <col min="8" max="8" width="11.8515625" style="74" customWidth="1"/>
    <col min="9" max="10" width="10.57421875" style="74" customWidth="1"/>
    <col min="11" max="11" width="3.28125" style="74" customWidth="1"/>
    <col min="12" max="12" width="6.8515625" style="74" customWidth="1"/>
    <col min="13" max="13" width="4.28125" style="40" customWidth="1"/>
    <col min="14" max="14" width="11.8515625" style="74" customWidth="1"/>
    <col min="15" max="15" width="3.7109375" style="40" customWidth="1"/>
    <col min="16" max="16" width="5.421875" style="40" customWidth="1"/>
    <col min="17" max="17" width="3.7109375" style="40" customWidth="1"/>
    <col min="18" max="18" width="11.8515625" style="74" customWidth="1"/>
    <col min="19" max="20" width="10.421875" style="74" customWidth="1"/>
    <col min="21" max="21" width="11.28125" style="41" customWidth="1"/>
    <col min="22" max="16384" width="9.00390625" style="40" customWidth="1"/>
  </cols>
  <sheetData>
    <row r="1" spans="1:21" ht="26.25" customHeight="1">
      <c r="A1" s="230" t="s">
        <v>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39"/>
    </row>
    <row r="2" ht="18.75" customHeight="1" thickBot="1"/>
    <row r="3" spans="1:21" ht="18.75" customHeight="1">
      <c r="A3" s="75"/>
      <c r="B3" s="235" t="s">
        <v>20</v>
      </c>
      <c r="C3" s="213" t="s">
        <v>101</v>
      </c>
      <c r="D3" s="214"/>
      <c r="E3" s="215" t="s">
        <v>102</v>
      </c>
      <c r="F3" s="215"/>
      <c r="G3" s="215"/>
      <c r="H3" s="215"/>
      <c r="I3" s="215"/>
      <c r="J3" s="216"/>
      <c r="K3" s="75"/>
      <c r="L3" s="235" t="s">
        <v>20</v>
      </c>
      <c r="M3" s="213" t="s">
        <v>94</v>
      </c>
      <c r="N3" s="214"/>
      <c r="O3" s="215" t="s">
        <v>95</v>
      </c>
      <c r="P3" s="215"/>
      <c r="Q3" s="215"/>
      <c r="R3" s="215"/>
      <c r="S3" s="215"/>
      <c r="T3" s="216"/>
      <c r="U3" s="42"/>
    </row>
    <row r="4" spans="1:28" ht="18.75" customHeight="1">
      <c r="A4" s="76"/>
      <c r="B4" s="236"/>
      <c r="C4" s="228" t="s">
        <v>25</v>
      </c>
      <c r="D4" s="224" t="s">
        <v>19</v>
      </c>
      <c r="E4" s="225"/>
      <c r="F4" s="226"/>
      <c r="G4" s="226"/>
      <c r="H4" s="226"/>
      <c r="I4" s="241" t="s">
        <v>10</v>
      </c>
      <c r="J4" s="242"/>
      <c r="K4" s="76"/>
      <c r="L4" s="236"/>
      <c r="M4" s="228" t="s">
        <v>25</v>
      </c>
      <c r="N4" s="224" t="s">
        <v>19</v>
      </c>
      <c r="O4" s="225"/>
      <c r="P4" s="226"/>
      <c r="Q4" s="226"/>
      <c r="R4" s="226"/>
      <c r="S4" s="241" t="s">
        <v>10</v>
      </c>
      <c r="T4" s="242"/>
      <c r="U4" s="43"/>
      <c r="V4" s="38"/>
      <c r="W4" s="44"/>
      <c r="Y4" s="38"/>
      <c r="AB4" s="38"/>
    </row>
    <row r="5" spans="1:28" ht="18.75" customHeight="1" thickBot="1">
      <c r="A5" s="77"/>
      <c r="B5" s="237"/>
      <c r="C5" s="229"/>
      <c r="D5" s="107" t="s">
        <v>12</v>
      </c>
      <c r="E5" s="45" t="s">
        <v>15</v>
      </c>
      <c r="F5" s="46"/>
      <c r="G5" s="45" t="s">
        <v>15</v>
      </c>
      <c r="H5" s="114" t="s">
        <v>13</v>
      </c>
      <c r="I5" s="92" t="s">
        <v>79</v>
      </c>
      <c r="J5" s="93" t="s">
        <v>80</v>
      </c>
      <c r="K5" s="77"/>
      <c r="L5" s="237"/>
      <c r="M5" s="229"/>
      <c r="N5" s="107" t="s">
        <v>12</v>
      </c>
      <c r="O5" s="45" t="s">
        <v>15</v>
      </c>
      <c r="P5" s="46"/>
      <c r="Q5" s="45" t="s">
        <v>15</v>
      </c>
      <c r="R5" s="114" t="s">
        <v>13</v>
      </c>
      <c r="S5" s="92" t="s">
        <v>79</v>
      </c>
      <c r="T5" s="93" t="s">
        <v>80</v>
      </c>
      <c r="U5" s="43"/>
      <c r="V5" s="38"/>
      <c r="Y5" s="38"/>
      <c r="AB5" s="38"/>
    </row>
    <row r="6" spans="1:28" s="41" customFormat="1" ht="18.75" customHeight="1">
      <c r="A6" s="78" t="s">
        <v>76</v>
      </c>
      <c r="B6" s="86">
        <v>0.375</v>
      </c>
      <c r="C6" s="207" t="s">
        <v>1</v>
      </c>
      <c r="D6" s="108" t="s">
        <v>57</v>
      </c>
      <c r="E6" s="129">
        <v>3</v>
      </c>
      <c r="F6" s="130" t="s">
        <v>21</v>
      </c>
      <c r="G6" s="129">
        <v>0</v>
      </c>
      <c r="H6" s="115" t="s">
        <v>134</v>
      </c>
      <c r="I6" s="94" t="str">
        <f>H7</f>
        <v>入江SSS</v>
      </c>
      <c r="J6" s="95" t="str">
        <f>D7</f>
        <v>興津SSS</v>
      </c>
      <c r="K6" s="78" t="s">
        <v>4</v>
      </c>
      <c r="L6" s="86">
        <v>0.7708333333333334</v>
      </c>
      <c r="M6" s="210" t="s">
        <v>2</v>
      </c>
      <c r="N6" s="108" t="s">
        <v>60</v>
      </c>
      <c r="O6" s="48">
        <v>3</v>
      </c>
      <c r="P6" s="49" t="s">
        <v>21</v>
      </c>
      <c r="Q6" s="48">
        <v>0</v>
      </c>
      <c r="R6" s="115" t="s">
        <v>61</v>
      </c>
      <c r="S6" s="103" t="s">
        <v>62</v>
      </c>
      <c r="T6" s="104" t="s">
        <v>63</v>
      </c>
      <c r="U6" s="37"/>
      <c r="V6" s="51"/>
      <c r="Y6" s="52"/>
      <c r="Z6" s="53"/>
      <c r="AB6" s="52"/>
    </row>
    <row r="7" spans="1:28" s="41" customFormat="1" ht="18.75" customHeight="1">
      <c r="A7" s="79" t="s">
        <v>77</v>
      </c>
      <c r="B7" s="87">
        <v>0.3958333333333333</v>
      </c>
      <c r="C7" s="208"/>
      <c r="D7" s="109" t="s">
        <v>131</v>
      </c>
      <c r="E7" s="96">
        <v>0</v>
      </c>
      <c r="F7" s="131" t="s">
        <v>21</v>
      </c>
      <c r="G7" s="96">
        <v>3</v>
      </c>
      <c r="H7" s="116" t="s">
        <v>132</v>
      </c>
      <c r="I7" s="96" t="str">
        <f>H6</f>
        <v>袖師SSS</v>
      </c>
      <c r="J7" s="97" t="str">
        <f>D6</f>
        <v>飯田FSSS</v>
      </c>
      <c r="K7" s="79" t="s">
        <v>5</v>
      </c>
      <c r="L7" s="87">
        <v>0.8020833333333334</v>
      </c>
      <c r="M7" s="211"/>
      <c r="N7" s="109" t="s">
        <v>60</v>
      </c>
      <c r="O7" s="35">
        <v>6</v>
      </c>
      <c r="P7" s="54" t="s">
        <v>21</v>
      </c>
      <c r="Q7" s="35">
        <v>1</v>
      </c>
      <c r="R7" s="116" t="s">
        <v>62</v>
      </c>
      <c r="S7" s="105" t="s">
        <v>63</v>
      </c>
      <c r="T7" s="106" t="s">
        <v>61</v>
      </c>
      <c r="U7" s="37"/>
      <c r="V7" s="51"/>
      <c r="Y7" s="52"/>
      <c r="AB7" s="52"/>
    </row>
    <row r="8" spans="1:28" s="41" customFormat="1" ht="18.75" customHeight="1" thickBot="1">
      <c r="A8" s="79" t="s">
        <v>78</v>
      </c>
      <c r="B8" s="86">
        <v>0.4375</v>
      </c>
      <c r="C8" s="208"/>
      <c r="D8" s="109" t="s">
        <v>131</v>
      </c>
      <c r="E8" s="96">
        <v>1</v>
      </c>
      <c r="F8" s="131" t="s">
        <v>21</v>
      </c>
      <c r="G8" s="96">
        <v>1</v>
      </c>
      <c r="H8" s="116" t="s">
        <v>134</v>
      </c>
      <c r="I8" s="96" t="str">
        <f>H9</f>
        <v>飯田FSSS</v>
      </c>
      <c r="J8" s="97" t="str">
        <f>D9</f>
        <v>入江SSS</v>
      </c>
      <c r="K8" s="79" t="s">
        <v>6</v>
      </c>
      <c r="L8" s="86">
        <v>0.8333333333333334</v>
      </c>
      <c r="M8" s="212"/>
      <c r="N8" s="109" t="s">
        <v>60</v>
      </c>
      <c r="O8" s="35">
        <v>6</v>
      </c>
      <c r="P8" s="54" t="s">
        <v>21</v>
      </c>
      <c r="Q8" s="35">
        <v>0</v>
      </c>
      <c r="R8" s="116" t="s">
        <v>81</v>
      </c>
      <c r="S8" s="105" t="s">
        <v>61</v>
      </c>
      <c r="T8" s="106" t="s">
        <v>62</v>
      </c>
      <c r="U8" s="37"/>
      <c r="V8" s="51"/>
      <c r="Y8" s="51"/>
      <c r="AB8" s="51"/>
    </row>
    <row r="9" spans="1:28" s="41" customFormat="1" ht="18.75" customHeight="1">
      <c r="A9" s="79" t="s">
        <v>91</v>
      </c>
      <c r="B9" s="87">
        <v>0.4583333333333333</v>
      </c>
      <c r="C9" s="208"/>
      <c r="D9" s="109" t="s">
        <v>132</v>
      </c>
      <c r="E9" s="96">
        <v>2</v>
      </c>
      <c r="F9" s="131" t="s">
        <v>21</v>
      </c>
      <c r="G9" s="96">
        <v>0</v>
      </c>
      <c r="H9" s="116" t="s">
        <v>133</v>
      </c>
      <c r="I9" s="96" t="str">
        <f>D8</f>
        <v>興津SSS</v>
      </c>
      <c r="J9" s="97" t="str">
        <f>H8</f>
        <v>袖師SSS</v>
      </c>
      <c r="K9" s="79"/>
      <c r="L9" s="87"/>
      <c r="M9" s="213" t="s">
        <v>96</v>
      </c>
      <c r="N9" s="214"/>
      <c r="O9" s="215" t="s">
        <v>97</v>
      </c>
      <c r="P9" s="215"/>
      <c r="Q9" s="215"/>
      <c r="R9" s="215"/>
      <c r="S9" s="215"/>
      <c r="T9" s="216"/>
      <c r="U9" s="37"/>
      <c r="V9" s="51"/>
      <c r="Y9" s="51"/>
      <c r="AB9" s="51"/>
    </row>
    <row r="10" spans="1:22" s="41" customFormat="1" ht="18.75" customHeight="1">
      <c r="A10" s="79" t="s">
        <v>92</v>
      </c>
      <c r="B10" s="86">
        <v>0.5</v>
      </c>
      <c r="C10" s="208"/>
      <c r="D10" s="109" t="s">
        <v>132</v>
      </c>
      <c r="E10" s="96">
        <v>1</v>
      </c>
      <c r="F10" s="131" t="s">
        <v>21</v>
      </c>
      <c r="G10" s="96">
        <v>1</v>
      </c>
      <c r="H10" s="116" t="s">
        <v>134</v>
      </c>
      <c r="I10" s="96" t="str">
        <f>D11</f>
        <v>飯田FSSS</v>
      </c>
      <c r="J10" s="97" t="str">
        <f>H11</f>
        <v>興津SSS</v>
      </c>
      <c r="K10" s="79" t="s">
        <v>4</v>
      </c>
      <c r="L10" s="86">
        <v>0.7708333333333334</v>
      </c>
      <c r="M10" s="243" t="s">
        <v>85</v>
      </c>
      <c r="N10" s="109" t="s">
        <v>62</v>
      </c>
      <c r="O10" s="35">
        <v>5</v>
      </c>
      <c r="P10" s="54" t="s">
        <v>21</v>
      </c>
      <c r="Q10" s="35">
        <v>0</v>
      </c>
      <c r="R10" s="116" t="s">
        <v>63</v>
      </c>
      <c r="S10" s="105" t="s">
        <v>83</v>
      </c>
      <c r="T10" s="106" t="s">
        <v>60</v>
      </c>
      <c r="U10" s="37"/>
      <c r="V10" s="52"/>
    </row>
    <row r="11" spans="1:28" s="41" customFormat="1" ht="18.75" customHeight="1">
      <c r="A11" s="79" t="s">
        <v>93</v>
      </c>
      <c r="B11" s="87">
        <v>0.5208333333333334</v>
      </c>
      <c r="C11" s="209"/>
      <c r="D11" s="109" t="s">
        <v>133</v>
      </c>
      <c r="E11" s="96">
        <v>1</v>
      </c>
      <c r="F11" s="131" t="s">
        <v>21</v>
      </c>
      <c r="G11" s="96">
        <v>2</v>
      </c>
      <c r="H11" s="116" t="s">
        <v>131</v>
      </c>
      <c r="I11" s="96" t="str">
        <f>D10</f>
        <v>入江SSS</v>
      </c>
      <c r="J11" s="97" t="str">
        <f>H10</f>
        <v>袖師SSS</v>
      </c>
      <c r="K11" s="79" t="s">
        <v>5</v>
      </c>
      <c r="L11" s="87">
        <v>0.8020833333333334</v>
      </c>
      <c r="M11" s="211"/>
      <c r="N11" s="109" t="s">
        <v>61</v>
      </c>
      <c r="O11" s="35">
        <v>5</v>
      </c>
      <c r="P11" s="54" t="s">
        <v>21</v>
      </c>
      <c r="Q11" s="35">
        <v>0</v>
      </c>
      <c r="R11" s="116" t="s">
        <v>63</v>
      </c>
      <c r="S11" s="105" t="s">
        <v>60</v>
      </c>
      <c r="T11" s="106" t="s">
        <v>62</v>
      </c>
      <c r="U11" s="37"/>
      <c r="V11" s="52"/>
      <c r="Y11" s="52"/>
      <c r="AB11" s="52"/>
    </row>
    <row r="12" spans="1:28" ht="18.75" customHeight="1" thickBot="1">
      <c r="A12" s="80"/>
      <c r="B12" s="88"/>
      <c r="C12" s="56"/>
      <c r="D12" s="110"/>
      <c r="E12" s="36"/>
      <c r="F12" s="57" t="s">
        <v>21</v>
      </c>
      <c r="G12" s="36"/>
      <c r="H12" s="117"/>
      <c r="I12" s="98"/>
      <c r="J12" s="99"/>
      <c r="K12" s="80" t="s">
        <v>6</v>
      </c>
      <c r="L12" s="88">
        <v>0.8333333333333334</v>
      </c>
      <c r="M12" s="212"/>
      <c r="N12" s="110" t="s">
        <v>82</v>
      </c>
      <c r="O12" s="36">
        <v>0</v>
      </c>
      <c r="P12" s="57" t="s">
        <v>21</v>
      </c>
      <c r="Q12" s="36">
        <v>3</v>
      </c>
      <c r="R12" s="117" t="s">
        <v>61</v>
      </c>
      <c r="S12" s="101" t="s">
        <v>63</v>
      </c>
      <c r="T12" s="102" t="s">
        <v>84</v>
      </c>
      <c r="U12" s="37"/>
      <c r="Y12" s="38"/>
      <c r="AB12" s="38"/>
    </row>
    <row r="13" spans="1:28" ht="18.75" customHeight="1" thickBot="1">
      <c r="A13" s="81"/>
      <c r="B13" s="89"/>
      <c r="C13" s="132" t="s">
        <v>142</v>
      </c>
      <c r="D13" s="132" t="str">
        <f>D9</f>
        <v>入江SSS</v>
      </c>
      <c r="E13" s="132" t="s">
        <v>141</v>
      </c>
      <c r="F13" s="234" t="str">
        <f>H11</f>
        <v>興津SSS</v>
      </c>
      <c r="G13" s="234"/>
      <c r="H13" s="100"/>
      <c r="I13" s="100"/>
      <c r="J13" s="100"/>
      <c r="K13" s="81"/>
      <c r="L13" s="89"/>
      <c r="M13" s="132" t="s">
        <v>142</v>
      </c>
      <c r="N13" s="132" t="str">
        <f>N6</f>
        <v>高部JFC</v>
      </c>
      <c r="O13" s="132" t="s">
        <v>141</v>
      </c>
      <c r="P13" s="234" t="str">
        <f>N11</f>
        <v>駒越小SSS</v>
      </c>
      <c r="Q13" s="234"/>
      <c r="R13" s="89"/>
      <c r="S13" s="89"/>
      <c r="T13" s="89"/>
      <c r="U13" s="59"/>
      <c r="Y13" s="60"/>
      <c r="AB13" s="60"/>
    </row>
    <row r="14" spans="1:28" ht="18.75" customHeight="1">
      <c r="A14" s="82"/>
      <c r="B14" s="238" t="s">
        <v>20</v>
      </c>
      <c r="C14" s="213" t="s">
        <v>143</v>
      </c>
      <c r="D14" s="214"/>
      <c r="E14" s="215" t="s">
        <v>100</v>
      </c>
      <c r="F14" s="215"/>
      <c r="G14" s="215"/>
      <c r="H14" s="215"/>
      <c r="I14" s="215"/>
      <c r="J14" s="216"/>
      <c r="K14" s="82"/>
      <c r="L14" s="238" t="s">
        <v>20</v>
      </c>
      <c r="M14" s="213" t="s">
        <v>94</v>
      </c>
      <c r="N14" s="214"/>
      <c r="O14" s="215" t="s">
        <v>98</v>
      </c>
      <c r="P14" s="215"/>
      <c r="Q14" s="215"/>
      <c r="R14" s="215"/>
      <c r="S14" s="215"/>
      <c r="T14" s="216"/>
      <c r="U14" s="42"/>
      <c r="Y14" s="60"/>
      <c r="AB14" s="60"/>
    </row>
    <row r="15" spans="1:21" ht="18.75" customHeight="1">
      <c r="A15" s="83"/>
      <c r="B15" s="239"/>
      <c r="C15" s="217" t="s">
        <v>25</v>
      </c>
      <c r="D15" s="231" t="s">
        <v>19</v>
      </c>
      <c r="E15" s="232"/>
      <c r="F15" s="233"/>
      <c r="G15" s="233"/>
      <c r="H15" s="233"/>
      <c r="I15" s="222" t="s">
        <v>10</v>
      </c>
      <c r="J15" s="223"/>
      <c r="K15" s="83"/>
      <c r="L15" s="239"/>
      <c r="M15" s="217" t="s">
        <v>25</v>
      </c>
      <c r="N15" s="231" t="s">
        <v>19</v>
      </c>
      <c r="O15" s="232"/>
      <c r="P15" s="233"/>
      <c r="Q15" s="233"/>
      <c r="R15" s="233"/>
      <c r="S15" s="222" t="s">
        <v>10</v>
      </c>
      <c r="T15" s="223"/>
      <c r="U15" s="43"/>
    </row>
    <row r="16" spans="1:25" ht="18.75" customHeight="1" thickBot="1">
      <c r="A16" s="80"/>
      <c r="B16" s="240"/>
      <c r="C16" s="218"/>
      <c r="D16" s="111" t="s">
        <v>12</v>
      </c>
      <c r="E16" s="61" t="s">
        <v>15</v>
      </c>
      <c r="F16" s="47"/>
      <c r="G16" s="61" t="s">
        <v>15</v>
      </c>
      <c r="H16" s="92" t="s">
        <v>13</v>
      </c>
      <c r="I16" s="92" t="s">
        <v>79</v>
      </c>
      <c r="J16" s="93" t="s">
        <v>80</v>
      </c>
      <c r="K16" s="80"/>
      <c r="L16" s="240"/>
      <c r="M16" s="218"/>
      <c r="N16" s="111" t="s">
        <v>12</v>
      </c>
      <c r="O16" s="61" t="s">
        <v>15</v>
      </c>
      <c r="P16" s="47"/>
      <c r="Q16" s="61" t="s">
        <v>15</v>
      </c>
      <c r="R16" s="92" t="s">
        <v>13</v>
      </c>
      <c r="S16" s="92" t="s">
        <v>79</v>
      </c>
      <c r="T16" s="93" t="s">
        <v>80</v>
      </c>
      <c r="U16" s="43"/>
      <c r="Y16" s="38"/>
    </row>
    <row r="17" spans="1:25" ht="18.75" customHeight="1">
      <c r="A17" s="84" t="s">
        <v>76</v>
      </c>
      <c r="B17" s="86">
        <v>0.375</v>
      </c>
      <c r="C17" s="207" t="s">
        <v>148</v>
      </c>
      <c r="D17" s="108" t="s">
        <v>144</v>
      </c>
      <c r="E17" s="48">
        <v>0</v>
      </c>
      <c r="F17" s="49" t="s">
        <v>21</v>
      </c>
      <c r="G17" s="48">
        <v>0</v>
      </c>
      <c r="H17" s="115" t="s">
        <v>65</v>
      </c>
      <c r="I17" s="94"/>
      <c r="J17" s="95"/>
      <c r="K17" s="84" t="s">
        <v>4</v>
      </c>
      <c r="L17" s="86">
        <v>0.7708333333333334</v>
      </c>
      <c r="M17" s="210" t="s">
        <v>11</v>
      </c>
      <c r="N17" s="108" t="s">
        <v>86</v>
      </c>
      <c r="O17" s="48">
        <v>2</v>
      </c>
      <c r="P17" s="49" t="s">
        <v>21</v>
      </c>
      <c r="Q17" s="48">
        <v>0</v>
      </c>
      <c r="R17" s="115" t="s">
        <v>71</v>
      </c>
      <c r="S17" s="103" t="s">
        <v>69</v>
      </c>
      <c r="T17" s="104" t="s">
        <v>68</v>
      </c>
      <c r="U17" s="37"/>
      <c r="Y17" s="38"/>
    </row>
    <row r="18" spans="1:25" ht="18.75" customHeight="1">
      <c r="A18" s="83" t="s">
        <v>77</v>
      </c>
      <c r="B18" s="87">
        <v>0.3958333333333333</v>
      </c>
      <c r="C18" s="208"/>
      <c r="D18" s="109" t="s">
        <v>145</v>
      </c>
      <c r="E18" s="35">
        <v>6</v>
      </c>
      <c r="F18" s="54" t="s">
        <v>21</v>
      </c>
      <c r="G18" s="35">
        <v>0</v>
      </c>
      <c r="H18" s="116" t="s">
        <v>146</v>
      </c>
      <c r="I18" s="96"/>
      <c r="J18" s="97"/>
      <c r="K18" s="83" t="s">
        <v>5</v>
      </c>
      <c r="L18" s="87">
        <v>0.8055555555555555</v>
      </c>
      <c r="M18" s="211"/>
      <c r="N18" s="109" t="s">
        <v>68</v>
      </c>
      <c r="O18" s="35">
        <v>5</v>
      </c>
      <c r="P18" s="54" t="s">
        <v>21</v>
      </c>
      <c r="Q18" s="35">
        <v>0</v>
      </c>
      <c r="R18" s="116" t="s">
        <v>69</v>
      </c>
      <c r="S18" s="105" t="s">
        <v>70</v>
      </c>
      <c r="T18" s="106" t="s">
        <v>71</v>
      </c>
      <c r="U18" s="37"/>
      <c r="V18" s="62"/>
      <c r="Y18" s="38"/>
    </row>
    <row r="19" spans="1:25" ht="18.75" customHeight="1" thickBot="1">
      <c r="A19" s="83" t="s">
        <v>78</v>
      </c>
      <c r="B19" s="86">
        <v>0.4375</v>
      </c>
      <c r="C19" s="208"/>
      <c r="D19" s="109" t="s">
        <v>147</v>
      </c>
      <c r="E19" s="35">
        <v>3</v>
      </c>
      <c r="F19" s="54" t="s">
        <v>21</v>
      </c>
      <c r="G19" s="35">
        <v>1</v>
      </c>
      <c r="H19" s="116" t="s">
        <v>146</v>
      </c>
      <c r="I19" s="96"/>
      <c r="J19" s="97"/>
      <c r="K19" s="83" t="s">
        <v>6</v>
      </c>
      <c r="L19" s="86">
        <v>0.8402777777777778</v>
      </c>
      <c r="M19" s="244"/>
      <c r="N19" s="109" t="s">
        <v>87</v>
      </c>
      <c r="O19" s="35">
        <v>1</v>
      </c>
      <c r="P19" s="54" t="s">
        <v>21</v>
      </c>
      <c r="Q19" s="35">
        <v>1</v>
      </c>
      <c r="R19" s="116" t="s">
        <v>70</v>
      </c>
      <c r="S19" s="105" t="s">
        <v>71</v>
      </c>
      <c r="T19" s="106" t="s">
        <v>69</v>
      </c>
      <c r="U19" s="37"/>
      <c r="V19" s="62"/>
      <c r="Y19" s="38"/>
    </row>
    <row r="20" spans="1:25" ht="18.75" customHeight="1">
      <c r="A20" s="79" t="s">
        <v>7</v>
      </c>
      <c r="B20" s="87">
        <v>0.4583333333333333</v>
      </c>
      <c r="C20" s="208"/>
      <c r="D20" s="109" t="s">
        <v>64</v>
      </c>
      <c r="E20" s="35">
        <v>1</v>
      </c>
      <c r="F20" s="54" t="s">
        <v>21</v>
      </c>
      <c r="G20" s="35">
        <v>1</v>
      </c>
      <c r="H20" s="116" t="s">
        <v>66</v>
      </c>
      <c r="I20" s="96"/>
      <c r="J20" s="97"/>
      <c r="K20" s="83"/>
      <c r="L20" s="87"/>
      <c r="M20" s="213" t="s">
        <v>99</v>
      </c>
      <c r="N20" s="214"/>
      <c r="O20" s="215" t="s">
        <v>98</v>
      </c>
      <c r="P20" s="215"/>
      <c r="Q20" s="215"/>
      <c r="R20" s="215"/>
      <c r="S20" s="215"/>
      <c r="T20" s="216"/>
      <c r="U20" s="37"/>
      <c r="Y20" s="60"/>
    </row>
    <row r="21" spans="1:25" ht="18.75" customHeight="1">
      <c r="A21" s="79" t="s">
        <v>8</v>
      </c>
      <c r="B21" s="86">
        <v>0.5</v>
      </c>
      <c r="C21" s="208"/>
      <c r="D21" s="109" t="s">
        <v>147</v>
      </c>
      <c r="E21" s="35">
        <v>0</v>
      </c>
      <c r="F21" s="54" t="s">
        <v>21</v>
      </c>
      <c r="G21" s="35">
        <v>2</v>
      </c>
      <c r="H21" s="116" t="s">
        <v>64</v>
      </c>
      <c r="I21" s="96"/>
      <c r="J21" s="97"/>
      <c r="K21" s="83" t="s">
        <v>7</v>
      </c>
      <c r="L21" s="86">
        <v>0.7708333333333334</v>
      </c>
      <c r="M21" s="243" t="s">
        <v>90</v>
      </c>
      <c r="N21" s="109" t="s">
        <v>69</v>
      </c>
      <c r="O21" s="35">
        <v>1</v>
      </c>
      <c r="P21" s="54" t="s">
        <v>21</v>
      </c>
      <c r="Q21" s="35">
        <v>1</v>
      </c>
      <c r="R21" s="116" t="s">
        <v>89</v>
      </c>
      <c r="S21" s="105" t="s">
        <v>68</v>
      </c>
      <c r="T21" s="106" t="s">
        <v>70</v>
      </c>
      <c r="U21" s="37"/>
      <c r="Y21" s="60"/>
    </row>
    <row r="22" spans="1:21" ht="18.75" customHeight="1">
      <c r="A22" s="79" t="s">
        <v>9</v>
      </c>
      <c r="B22" s="87">
        <v>0.5208333333333334</v>
      </c>
      <c r="C22" s="209"/>
      <c r="D22" s="109" t="s">
        <v>67</v>
      </c>
      <c r="E22" s="35">
        <v>0</v>
      </c>
      <c r="F22" s="54" t="s">
        <v>21</v>
      </c>
      <c r="G22" s="35">
        <v>2</v>
      </c>
      <c r="H22" s="116" t="s">
        <v>144</v>
      </c>
      <c r="I22" s="96"/>
      <c r="J22" s="97"/>
      <c r="K22" s="83" t="s">
        <v>8</v>
      </c>
      <c r="L22" s="87">
        <v>0.8055555555555555</v>
      </c>
      <c r="M22" s="211"/>
      <c r="N22" s="109" t="s">
        <v>87</v>
      </c>
      <c r="O22" s="35">
        <v>10</v>
      </c>
      <c r="P22" s="54" t="s">
        <v>21</v>
      </c>
      <c r="Q22" s="35">
        <v>0</v>
      </c>
      <c r="R22" s="116" t="s">
        <v>89</v>
      </c>
      <c r="S22" s="105" t="s">
        <v>70</v>
      </c>
      <c r="T22" s="106" t="s">
        <v>88</v>
      </c>
      <c r="U22" s="37"/>
    </row>
    <row r="23" spans="1:21" ht="18.75" customHeight="1" thickBot="1">
      <c r="A23" s="80"/>
      <c r="B23" s="88"/>
      <c r="C23" s="58"/>
      <c r="D23" s="110"/>
      <c r="E23" s="36"/>
      <c r="F23" s="57" t="s">
        <v>21</v>
      </c>
      <c r="G23" s="36"/>
      <c r="H23" s="117"/>
      <c r="I23" s="101"/>
      <c r="J23" s="102"/>
      <c r="K23" s="80" t="s">
        <v>9</v>
      </c>
      <c r="L23" s="88">
        <v>0.8402777777777778</v>
      </c>
      <c r="M23" s="212"/>
      <c r="N23" s="112" t="s">
        <v>88</v>
      </c>
      <c r="O23" s="25">
        <v>0</v>
      </c>
      <c r="P23" s="63" t="s">
        <v>21</v>
      </c>
      <c r="Q23" s="25">
        <v>5</v>
      </c>
      <c r="R23" s="118" t="s">
        <v>70</v>
      </c>
      <c r="S23" s="101" t="s">
        <v>87</v>
      </c>
      <c r="T23" s="102" t="s">
        <v>89</v>
      </c>
      <c r="U23" s="37"/>
    </row>
    <row r="24" spans="3:17" ht="18.75" customHeight="1" thickBot="1">
      <c r="C24" s="132" t="s">
        <v>142</v>
      </c>
      <c r="D24" s="132" t="str">
        <f>D18</f>
        <v>清水クラブSS</v>
      </c>
      <c r="E24" s="132" t="s">
        <v>141</v>
      </c>
      <c r="F24" s="234" t="str">
        <f>D17</f>
        <v>江尻SSS</v>
      </c>
      <c r="G24" s="234"/>
      <c r="M24" s="132" t="s">
        <v>142</v>
      </c>
      <c r="N24" s="132" t="str">
        <f>N18</f>
        <v>由比SSS</v>
      </c>
      <c r="O24" s="132" t="s">
        <v>141</v>
      </c>
      <c r="P24" s="234" t="str">
        <f>N17</f>
        <v>庵原SCSSS</v>
      </c>
      <c r="Q24" s="234"/>
    </row>
    <row r="25" spans="1:21" ht="18.75" customHeight="1">
      <c r="A25" s="75"/>
      <c r="B25" s="235" t="s">
        <v>20</v>
      </c>
      <c r="C25" s="213" t="s">
        <v>123</v>
      </c>
      <c r="D25" s="214"/>
      <c r="E25" s="215" t="s">
        <v>129</v>
      </c>
      <c r="F25" s="215"/>
      <c r="G25" s="215"/>
      <c r="H25" s="215"/>
      <c r="I25" s="215"/>
      <c r="J25" s="216"/>
      <c r="K25" s="75"/>
      <c r="L25" s="235" t="s">
        <v>20</v>
      </c>
      <c r="M25" s="219"/>
      <c r="N25" s="220"/>
      <c r="O25" s="220"/>
      <c r="P25" s="220"/>
      <c r="Q25" s="220"/>
      <c r="R25" s="220"/>
      <c r="S25" s="220"/>
      <c r="T25" s="221"/>
      <c r="U25" s="42"/>
    </row>
    <row r="26" spans="1:28" ht="18.75" customHeight="1">
      <c r="A26" s="76"/>
      <c r="B26" s="236"/>
      <c r="C26" s="228" t="s">
        <v>25</v>
      </c>
      <c r="D26" s="224" t="s">
        <v>19</v>
      </c>
      <c r="E26" s="225"/>
      <c r="F26" s="226"/>
      <c r="G26" s="226"/>
      <c r="H26" s="226"/>
      <c r="I26" s="241" t="s">
        <v>10</v>
      </c>
      <c r="J26" s="242"/>
      <c r="K26" s="76"/>
      <c r="L26" s="236"/>
      <c r="M26" s="228" t="s">
        <v>25</v>
      </c>
      <c r="N26" s="224" t="s">
        <v>19</v>
      </c>
      <c r="O26" s="225"/>
      <c r="P26" s="226"/>
      <c r="Q26" s="226"/>
      <c r="R26" s="226"/>
      <c r="S26" s="241" t="s">
        <v>10</v>
      </c>
      <c r="T26" s="242"/>
      <c r="U26" s="43"/>
      <c r="V26" s="38"/>
      <c r="W26" s="44"/>
      <c r="Y26" s="38"/>
      <c r="AB26" s="38"/>
    </row>
    <row r="27" spans="1:28" ht="18.75" customHeight="1" thickBot="1">
      <c r="A27" s="77"/>
      <c r="B27" s="237"/>
      <c r="C27" s="229"/>
      <c r="D27" s="107" t="s">
        <v>12</v>
      </c>
      <c r="E27" s="45" t="s">
        <v>15</v>
      </c>
      <c r="F27" s="46"/>
      <c r="G27" s="45" t="s">
        <v>15</v>
      </c>
      <c r="H27" s="114" t="s">
        <v>13</v>
      </c>
      <c r="I27" s="92" t="s">
        <v>79</v>
      </c>
      <c r="J27" s="93" t="s">
        <v>80</v>
      </c>
      <c r="K27" s="77"/>
      <c r="L27" s="237"/>
      <c r="M27" s="229"/>
      <c r="N27" s="107" t="s">
        <v>12</v>
      </c>
      <c r="O27" s="45" t="s">
        <v>15</v>
      </c>
      <c r="P27" s="46"/>
      <c r="Q27" s="45" t="s">
        <v>15</v>
      </c>
      <c r="R27" s="114" t="s">
        <v>13</v>
      </c>
      <c r="S27" s="92" t="s">
        <v>79</v>
      </c>
      <c r="T27" s="93" t="s">
        <v>80</v>
      </c>
      <c r="U27" s="43"/>
      <c r="V27" s="38"/>
      <c r="Y27" s="38"/>
      <c r="AB27" s="38"/>
    </row>
    <row r="28" spans="1:28" s="41" customFormat="1" ht="18.75" customHeight="1">
      <c r="A28" s="78" t="s">
        <v>76</v>
      </c>
      <c r="B28" s="86">
        <v>0.4166666666666667</v>
      </c>
      <c r="C28" s="210" t="s">
        <v>18</v>
      </c>
      <c r="D28" s="115" t="s">
        <v>125</v>
      </c>
      <c r="E28" s="48">
        <v>0</v>
      </c>
      <c r="F28" s="49" t="s">
        <v>21</v>
      </c>
      <c r="G28" s="48">
        <v>7</v>
      </c>
      <c r="H28" s="94" t="s">
        <v>72</v>
      </c>
      <c r="I28" s="116" t="s">
        <v>127</v>
      </c>
      <c r="J28" s="120" t="s">
        <v>128</v>
      </c>
      <c r="K28" s="78" t="s">
        <v>4</v>
      </c>
      <c r="L28" s="86"/>
      <c r="M28" s="50"/>
      <c r="N28" s="108"/>
      <c r="O28" s="48"/>
      <c r="P28" s="49" t="s">
        <v>21</v>
      </c>
      <c r="Q28" s="48"/>
      <c r="R28" s="115"/>
      <c r="S28" s="103"/>
      <c r="T28" s="104"/>
      <c r="U28" s="37"/>
      <c r="V28" s="51"/>
      <c r="Y28" s="52"/>
      <c r="Z28" s="53"/>
      <c r="AB28" s="52"/>
    </row>
    <row r="29" spans="1:28" s="41" customFormat="1" ht="18.75" customHeight="1">
      <c r="A29" s="79" t="s">
        <v>77</v>
      </c>
      <c r="B29" s="87">
        <v>0.4583333333333333</v>
      </c>
      <c r="C29" s="211"/>
      <c r="D29" s="121" t="s">
        <v>72</v>
      </c>
      <c r="E29" s="35">
        <v>8</v>
      </c>
      <c r="F29" s="54" t="s">
        <v>21</v>
      </c>
      <c r="G29" s="35">
        <v>0</v>
      </c>
      <c r="H29" s="121" t="s">
        <v>127</v>
      </c>
      <c r="I29" s="96" t="s">
        <v>128</v>
      </c>
      <c r="J29" s="122" t="s">
        <v>125</v>
      </c>
      <c r="K29" s="79" t="s">
        <v>5</v>
      </c>
      <c r="L29" s="87"/>
      <c r="M29" s="55"/>
      <c r="N29" s="109"/>
      <c r="O29" s="35"/>
      <c r="P29" s="54" t="s">
        <v>21</v>
      </c>
      <c r="Q29" s="35"/>
      <c r="R29" s="116"/>
      <c r="S29" s="105"/>
      <c r="T29" s="106"/>
      <c r="U29" s="37"/>
      <c r="V29" s="51"/>
      <c r="Y29" s="52"/>
      <c r="AB29" s="52"/>
    </row>
    <row r="30" spans="1:28" s="41" customFormat="1" ht="18.75" customHeight="1" thickBot="1">
      <c r="A30" s="79" t="s">
        <v>78</v>
      </c>
      <c r="B30" s="86">
        <v>0.5</v>
      </c>
      <c r="C30" s="212"/>
      <c r="D30" s="117" t="s">
        <v>74</v>
      </c>
      <c r="E30" s="35">
        <v>0</v>
      </c>
      <c r="F30" s="54" t="s">
        <v>21</v>
      </c>
      <c r="G30" s="125">
        <v>2</v>
      </c>
      <c r="H30" s="98" t="s">
        <v>72</v>
      </c>
      <c r="I30" s="123" t="s">
        <v>125</v>
      </c>
      <c r="J30" s="124" t="s">
        <v>127</v>
      </c>
      <c r="K30" s="79" t="s">
        <v>6</v>
      </c>
      <c r="L30" s="86"/>
      <c r="M30" s="55"/>
      <c r="N30" s="109"/>
      <c r="O30" s="35"/>
      <c r="P30" s="54" t="s">
        <v>21</v>
      </c>
      <c r="Q30" s="35"/>
      <c r="R30" s="116"/>
      <c r="S30" s="105"/>
      <c r="T30" s="106"/>
      <c r="U30" s="37"/>
      <c r="V30" s="51"/>
      <c r="Y30" s="51"/>
      <c r="AB30" s="51"/>
    </row>
    <row r="31" spans="1:28" s="41" customFormat="1" ht="18.75" customHeight="1">
      <c r="A31" s="79"/>
      <c r="B31" s="87"/>
      <c r="C31" s="213" t="s">
        <v>124</v>
      </c>
      <c r="D31" s="214"/>
      <c r="E31" s="215" t="s">
        <v>130</v>
      </c>
      <c r="F31" s="215"/>
      <c r="G31" s="215"/>
      <c r="H31" s="215"/>
      <c r="I31" s="215"/>
      <c r="J31" s="216"/>
      <c r="K31" s="79" t="s">
        <v>7</v>
      </c>
      <c r="L31" s="87"/>
      <c r="M31" s="55"/>
      <c r="N31" s="109"/>
      <c r="O31" s="35"/>
      <c r="P31" s="54" t="s">
        <v>21</v>
      </c>
      <c r="Q31" s="35"/>
      <c r="R31" s="116"/>
      <c r="S31" s="105"/>
      <c r="T31" s="106"/>
      <c r="U31" s="37"/>
      <c r="V31" s="51"/>
      <c r="Y31" s="51"/>
      <c r="AB31" s="51"/>
    </row>
    <row r="32" spans="1:22" s="41" customFormat="1" ht="18.75" customHeight="1">
      <c r="A32" s="79" t="s">
        <v>4</v>
      </c>
      <c r="B32" s="86">
        <v>0.4166666666666667</v>
      </c>
      <c r="C32" s="243" t="s">
        <v>135</v>
      </c>
      <c r="D32" s="126" t="s">
        <v>127</v>
      </c>
      <c r="E32" s="35">
        <v>0</v>
      </c>
      <c r="F32" s="54" t="s">
        <v>21</v>
      </c>
      <c r="G32" s="35">
        <v>7</v>
      </c>
      <c r="H32" s="115" t="s">
        <v>128</v>
      </c>
      <c r="I32" s="115" t="s">
        <v>125</v>
      </c>
      <c r="J32" s="95" t="s">
        <v>126</v>
      </c>
      <c r="K32" s="79" t="s">
        <v>8</v>
      </c>
      <c r="L32" s="86"/>
      <c r="M32" s="55"/>
      <c r="N32" s="109"/>
      <c r="O32" s="35"/>
      <c r="P32" s="54" t="s">
        <v>21</v>
      </c>
      <c r="Q32" s="35"/>
      <c r="R32" s="116"/>
      <c r="S32" s="105"/>
      <c r="T32" s="106"/>
      <c r="U32" s="37"/>
      <c r="V32" s="52"/>
    </row>
    <row r="33" spans="1:28" s="41" customFormat="1" ht="18.75" customHeight="1">
      <c r="A33" s="79" t="s">
        <v>5</v>
      </c>
      <c r="B33" s="87">
        <v>0.4583333333333333</v>
      </c>
      <c r="C33" s="211"/>
      <c r="D33" s="127" t="s">
        <v>128</v>
      </c>
      <c r="E33" s="35">
        <v>2</v>
      </c>
      <c r="F33" s="54" t="s">
        <v>21</v>
      </c>
      <c r="G33" s="35">
        <v>0</v>
      </c>
      <c r="H33" s="115" t="s">
        <v>125</v>
      </c>
      <c r="I33" s="96" t="s">
        <v>126</v>
      </c>
      <c r="J33" s="120" t="s">
        <v>127</v>
      </c>
      <c r="K33" s="79" t="s">
        <v>9</v>
      </c>
      <c r="L33" s="87"/>
      <c r="M33" s="55"/>
      <c r="N33" s="109"/>
      <c r="O33" s="35"/>
      <c r="P33" s="54" t="s">
        <v>21</v>
      </c>
      <c r="Q33" s="35"/>
      <c r="R33" s="116"/>
      <c r="S33" s="105"/>
      <c r="T33" s="106"/>
      <c r="U33" s="37"/>
      <c r="V33" s="52"/>
      <c r="Y33" s="52"/>
      <c r="AB33" s="52"/>
    </row>
    <row r="34" spans="1:28" ht="18.75" customHeight="1" thickBot="1">
      <c r="A34" s="80" t="s">
        <v>6</v>
      </c>
      <c r="B34" s="88">
        <v>0.5</v>
      </c>
      <c r="C34" s="212"/>
      <c r="D34" s="128" t="s">
        <v>125</v>
      </c>
      <c r="E34" s="36">
        <v>1</v>
      </c>
      <c r="F34" s="57" t="s">
        <v>21</v>
      </c>
      <c r="G34" s="36">
        <v>0</v>
      </c>
      <c r="H34" s="98" t="s">
        <v>127</v>
      </c>
      <c r="I34" s="117" t="s">
        <v>128</v>
      </c>
      <c r="J34" s="124" t="s">
        <v>126</v>
      </c>
      <c r="K34" s="80"/>
      <c r="L34" s="88"/>
      <c r="M34" s="58"/>
      <c r="N34" s="110"/>
      <c r="O34" s="36"/>
      <c r="P34" s="57" t="s">
        <v>21</v>
      </c>
      <c r="Q34" s="36"/>
      <c r="R34" s="117"/>
      <c r="S34" s="101"/>
      <c r="T34" s="102"/>
      <c r="U34" s="37"/>
      <c r="Y34" s="38"/>
      <c r="AB34" s="38"/>
    </row>
    <row r="35" ht="9.75" customHeight="1"/>
    <row r="36" spans="1:21" s="62" customFormat="1" ht="13.5" customHeight="1">
      <c r="A36" s="85"/>
      <c r="B36" s="85"/>
      <c r="D36" s="113" t="s">
        <v>26</v>
      </c>
      <c r="E36" s="64"/>
      <c r="F36" s="65" t="s">
        <v>4</v>
      </c>
      <c r="G36" s="65"/>
      <c r="H36" s="227" t="s">
        <v>47</v>
      </c>
      <c r="I36" s="227"/>
      <c r="J36" s="227"/>
      <c r="K36" s="227"/>
      <c r="L36" s="227"/>
      <c r="N36" s="85"/>
      <c r="O36" s="64"/>
      <c r="Q36" s="64"/>
      <c r="R36" s="85"/>
      <c r="S36" s="85"/>
      <c r="T36" s="85"/>
      <c r="U36" s="66"/>
    </row>
    <row r="37" spans="1:21" s="62" customFormat="1" ht="13.5">
      <c r="A37" s="85"/>
      <c r="B37" s="85"/>
      <c r="D37" s="85"/>
      <c r="F37" s="65" t="s">
        <v>5</v>
      </c>
      <c r="G37" s="65"/>
      <c r="H37" s="227" t="s">
        <v>22</v>
      </c>
      <c r="I37" s="227"/>
      <c r="J37" s="227"/>
      <c r="K37" s="227"/>
      <c r="L37" s="227"/>
      <c r="N37" s="85"/>
      <c r="R37" s="85"/>
      <c r="S37" s="85"/>
      <c r="T37" s="85"/>
      <c r="U37" s="66"/>
    </row>
    <row r="38" spans="1:21" s="62" customFormat="1" ht="9" customHeight="1">
      <c r="A38" s="85"/>
      <c r="B38" s="90"/>
      <c r="C38" s="67"/>
      <c r="D38" s="85"/>
      <c r="H38" s="119"/>
      <c r="I38" s="90"/>
      <c r="J38" s="90"/>
      <c r="K38" s="85"/>
      <c r="L38" s="90"/>
      <c r="M38" s="67"/>
      <c r="N38" s="85"/>
      <c r="R38" s="85"/>
      <c r="S38" s="85"/>
      <c r="T38" s="85"/>
      <c r="U38" s="66"/>
    </row>
    <row r="39" spans="2:13" ht="13.5">
      <c r="B39" s="91"/>
      <c r="C39" s="38"/>
      <c r="J39" s="91"/>
      <c r="L39" s="91"/>
      <c r="M39" s="38"/>
    </row>
  </sheetData>
  <sheetProtection/>
  <mergeCells count="56">
    <mergeCell ref="O14:T14"/>
    <mergeCell ref="C14:D14"/>
    <mergeCell ref="E14:J14"/>
    <mergeCell ref="M17:M19"/>
    <mergeCell ref="L3:L5"/>
    <mergeCell ref="C6:C11"/>
    <mergeCell ref="F13:G13"/>
    <mergeCell ref="M4:M5"/>
    <mergeCell ref="L14:L16"/>
    <mergeCell ref="S4:T4"/>
    <mergeCell ref="O20:T20"/>
    <mergeCell ref="B25:B27"/>
    <mergeCell ref="M6:M8"/>
    <mergeCell ref="M10:M12"/>
    <mergeCell ref="M21:M23"/>
    <mergeCell ref="O3:T3"/>
    <mergeCell ref="M3:N3"/>
    <mergeCell ref="M9:N9"/>
    <mergeCell ref="O9:T9"/>
    <mergeCell ref="M14:N14"/>
    <mergeCell ref="I26:J26"/>
    <mergeCell ref="M26:M27"/>
    <mergeCell ref="N26:R26"/>
    <mergeCell ref="S26:T26"/>
    <mergeCell ref="P24:Q24"/>
    <mergeCell ref="F24:G24"/>
    <mergeCell ref="B3:B5"/>
    <mergeCell ref="B14:B16"/>
    <mergeCell ref="C3:D3"/>
    <mergeCell ref="E3:J3"/>
    <mergeCell ref="H37:L37"/>
    <mergeCell ref="I4:J4"/>
    <mergeCell ref="I15:J15"/>
    <mergeCell ref="L25:L27"/>
    <mergeCell ref="C32:C34"/>
    <mergeCell ref="E25:J25"/>
    <mergeCell ref="H36:L36"/>
    <mergeCell ref="C26:C27"/>
    <mergeCell ref="C25:D25"/>
    <mergeCell ref="A1:T1"/>
    <mergeCell ref="D4:H4"/>
    <mergeCell ref="D15:H15"/>
    <mergeCell ref="N4:R4"/>
    <mergeCell ref="N15:R15"/>
    <mergeCell ref="P13:Q13"/>
    <mergeCell ref="C4:C5"/>
    <mergeCell ref="C17:C22"/>
    <mergeCell ref="C28:C30"/>
    <mergeCell ref="C31:D31"/>
    <mergeCell ref="E31:J31"/>
    <mergeCell ref="M15:M16"/>
    <mergeCell ref="M25:T25"/>
    <mergeCell ref="M20:N20"/>
    <mergeCell ref="C15:C16"/>
    <mergeCell ref="S15:T15"/>
    <mergeCell ref="D26:H26"/>
  </mergeCells>
  <printOptions/>
  <pageMargins left="0.39" right="0.2" top="0.37" bottom="0.28" header="0.3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58"/>
  <sheetViews>
    <sheetView zoomScale="78" zoomScaleNormal="78" zoomScalePageLayoutView="0" workbookViewId="0" topLeftCell="A40">
      <selection activeCell="AK55" sqref="AK55"/>
    </sheetView>
  </sheetViews>
  <sheetFormatPr defaultColWidth="9.140625" defaultRowHeight="15"/>
  <cols>
    <col min="1" max="1" width="16.28125" style="69" customWidth="1"/>
    <col min="2" max="13" width="3.57421875" style="24" customWidth="1"/>
    <col min="14" max="16" width="3.57421875" style="24" hidden="1" customWidth="1"/>
    <col min="17" max="24" width="3.28125" style="24" hidden="1" customWidth="1"/>
    <col min="25" max="25" width="3.28125" style="0" hidden="1" customWidth="1"/>
    <col min="26" max="34" width="7.57421875" style="0" customWidth="1"/>
    <col min="36" max="36" width="9.00390625" style="0" hidden="1" customWidth="1"/>
  </cols>
  <sheetData>
    <row r="1" ht="23.25" customHeight="1"/>
    <row r="2" spans="1:40" s="28" customFormat="1" ht="23.25" customHeight="1">
      <c r="A2" s="70" t="s">
        <v>36</v>
      </c>
      <c r="B2" s="250" t="str">
        <f>A3</f>
        <v>袖師SSS</v>
      </c>
      <c r="C2" s="250"/>
      <c r="D2" s="250"/>
      <c r="E2" s="251" t="str">
        <f>A5</f>
        <v>飯田FSSS</v>
      </c>
      <c r="F2" s="251"/>
      <c r="G2" s="251"/>
      <c r="H2" s="251" t="str">
        <f>A7</f>
        <v>興津SSS</v>
      </c>
      <c r="I2" s="251"/>
      <c r="J2" s="251"/>
      <c r="K2" s="252" t="str">
        <f>A9</f>
        <v>入江SSS</v>
      </c>
      <c r="L2" s="253"/>
      <c r="M2" s="254"/>
      <c r="N2" s="251" t="e">
        <f>#REF!</f>
        <v>#REF!</v>
      </c>
      <c r="O2" s="251"/>
      <c r="P2" s="251"/>
      <c r="Q2" s="250"/>
      <c r="R2" s="250"/>
      <c r="S2" s="250"/>
      <c r="T2" s="251" t="e">
        <f>IF(#REF!="","",#REF!)</f>
        <v>#REF!</v>
      </c>
      <c r="U2" s="251"/>
      <c r="V2" s="251"/>
      <c r="W2" s="251" t="e">
        <f>IF(#REF!="","",#REF!)</f>
        <v>#REF!</v>
      </c>
      <c r="X2" s="251"/>
      <c r="Y2" s="251"/>
      <c r="Z2" s="30" t="s">
        <v>14</v>
      </c>
      <c r="AA2" s="31" t="s">
        <v>27</v>
      </c>
      <c r="AB2" s="31" t="s">
        <v>28</v>
      </c>
      <c r="AC2" s="31" t="s">
        <v>29</v>
      </c>
      <c r="AD2" s="32" t="s">
        <v>15</v>
      </c>
      <c r="AE2" s="32" t="s">
        <v>30</v>
      </c>
      <c r="AF2" s="34" t="s">
        <v>31</v>
      </c>
      <c r="AG2" s="31" t="s">
        <v>32</v>
      </c>
      <c r="AH2" s="33" t="s">
        <v>33</v>
      </c>
      <c r="AL2" s="73"/>
      <c r="AM2" s="73"/>
      <c r="AN2" s="73"/>
    </row>
    <row r="3" spans="1:40" s="28" customFormat="1" ht="23.25" customHeight="1">
      <c r="A3" s="266" t="s">
        <v>103</v>
      </c>
      <c r="B3" s="258"/>
      <c r="C3" s="258"/>
      <c r="D3" s="258"/>
      <c r="E3" s="27">
        <v>0</v>
      </c>
      <c r="F3" s="29" t="s">
        <v>34</v>
      </c>
      <c r="G3" s="27">
        <v>3</v>
      </c>
      <c r="H3" s="27">
        <v>1</v>
      </c>
      <c r="I3" s="29" t="s">
        <v>34</v>
      </c>
      <c r="J3" s="27">
        <v>1</v>
      </c>
      <c r="K3" s="27">
        <v>1</v>
      </c>
      <c r="L3" s="29" t="s">
        <v>34</v>
      </c>
      <c r="M3" s="27">
        <v>1</v>
      </c>
      <c r="N3" s="27"/>
      <c r="O3" s="29" t="s">
        <v>34</v>
      </c>
      <c r="P3" s="27"/>
      <c r="Q3" s="27"/>
      <c r="R3" s="29" t="s">
        <v>34</v>
      </c>
      <c r="S3" s="27"/>
      <c r="T3" s="27"/>
      <c r="U3" s="29" t="s">
        <v>34</v>
      </c>
      <c r="V3" s="27"/>
      <c r="W3" s="27"/>
      <c r="X3" s="29" t="s">
        <v>34</v>
      </c>
      <c r="Y3" s="27"/>
      <c r="Z3" s="249">
        <f>COUNTIF(E4:Y4,"○")+COUNTIF(E4:Y4,"△")+COUNTIF(E4:Y4,"●")</f>
        <v>3</v>
      </c>
      <c r="AA3" s="249">
        <f>COUNTIF(E4:Y4,"○")</f>
        <v>0</v>
      </c>
      <c r="AB3" s="249">
        <f>COUNTIF(E4:Y4,"●")</f>
        <v>1</v>
      </c>
      <c r="AC3" s="249">
        <f>COUNTIF(E4:Y4,"△")</f>
        <v>2</v>
      </c>
      <c r="AD3" s="249">
        <f>SUM(E3,H3,K3,N3,Q3,T3,W3)</f>
        <v>2</v>
      </c>
      <c r="AE3" s="249">
        <f>SUM(G3,J3,M3,P3,S3,V3,Y3)</f>
        <v>5</v>
      </c>
      <c r="AF3" s="249">
        <f>AD3-AE3</f>
        <v>-3</v>
      </c>
      <c r="AG3" s="249">
        <f>IF(COUNT(AA3:AC4),AA3*3+AC3,)</f>
        <v>2</v>
      </c>
      <c r="AH3" s="245">
        <f>RANK(AJ3,$AJ3:$AJ10,0)</f>
        <v>4</v>
      </c>
      <c r="AJ3" s="247">
        <f>AG3*100+AF3+AD3/100</f>
        <v>197.02</v>
      </c>
      <c r="AL3" s="73"/>
      <c r="AM3" s="73"/>
      <c r="AN3" s="73"/>
    </row>
    <row r="4" spans="1:40" s="28" customFormat="1" ht="23.25" customHeight="1">
      <c r="A4" s="266"/>
      <c r="B4" s="258"/>
      <c r="C4" s="258"/>
      <c r="D4" s="258"/>
      <c r="E4" s="248" t="str">
        <f>IF(E3="","",IF(E3&gt;G3,"○",IF(E3=G3,"△",IF(E3&lt;G3,"●"))))</f>
        <v>●</v>
      </c>
      <c r="F4" s="248"/>
      <c r="G4" s="248"/>
      <c r="H4" s="248" t="str">
        <f>IF(H3="","",IF(H3&gt;J3,"○",IF(H3=J3,"△",IF(H3&lt;J3,"●"))))</f>
        <v>△</v>
      </c>
      <c r="I4" s="248"/>
      <c r="J4" s="248"/>
      <c r="K4" s="255" t="str">
        <f>IF(K3="","",IF(K3&gt;M3,"○",IF(K3=M3,"△",IF(K3&lt;M3,"●"))))</f>
        <v>△</v>
      </c>
      <c r="L4" s="256"/>
      <c r="M4" s="257"/>
      <c r="N4" s="248">
        <f>IF(N3="","",IF(N3&gt;P3,"○",IF(N3=P3,"△",IF(N3&lt;P3,"●"))))</f>
      </c>
      <c r="O4" s="248"/>
      <c r="P4" s="248"/>
      <c r="Q4" s="248">
        <f>IF(Q3="","",IF(Q3&gt;S3,"○",IF(Q3=S3,"△",IF(Q3&lt;S3,"●"))))</f>
      </c>
      <c r="R4" s="248"/>
      <c r="S4" s="248"/>
      <c r="T4" s="248">
        <f>IF(T3="","",IF(T3&gt;V3,"○",IF(T3=V3,"△",IF(T3&lt;V3,"●"))))</f>
      </c>
      <c r="U4" s="248"/>
      <c r="V4" s="248"/>
      <c r="W4" s="248">
        <f>IF(W3="","",IF(W3&gt;Y3,"○",IF(W3=Y3,"△",IF(W3&lt;Y3,"●"))))</f>
      </c>
      <c r="X4" s="248"/>
      <c r="Y4" s="248"/>
      <c r="Z4" s="249"/>
      <c r="AA4" s="249"/>
      <c r="AB4" s="249"/>
      <c r="AC4" s="249"/>
      <c r="AD4" s="249"/>
      <c r="AE4" s="249"/>
      <c r="AF4" s="249"/>
      <c r="AG4" s="249"/>
      <c r="AH4" s="246"/>
      <c r="AJ4" s="247"/>
      <c r="AL4" s="73"/>
      <c r="AM4" s="73"/>
      <c r="AN4" s="73"/>
    </row>
    <row r="5" spans="1:40" s="28" customFormat="1" ht="23.25" customHeight="1">
      <c r="A5" s="267" t="s">
        <v>104</v>
      </c>
      <c r="B5" s="29">
        <f>IF(G3="","",G3)</f>
        <v>3</v>
      </c>
      <c r="C5" s="29" t="s">
        <v>35</v>
      </c>
      <c r="D5" s="29">
        <f>IF(E3="","",E3)</f>
        <v>0</v>
      </c>
      <c r="E5" s="258"/>
      <c r="F5" s="258"/>
      <c r="G5" s="258"/>
      <c r="H5" s="27">
        <v>1</v>
      </c>
      <c r="I5" s="29" t="s">
        <v>35</v>
      </c>
      <c r="J5" s="27">
        <v>2</v>
      </c>
      <c r="K5" s="27">
        <v>0</v>
      </c>
      <c r="L5" s="29" t="s">
        <v>35</v>
      </c>
      <c r="M5" s="27">
        <v>2</v>
      </c>
      <c r="N5" s="27"/>
      <c r="O5" s="29" t="s">
        <v>35</v>
      </c>
      <c r="P5" s="27"/>
      <c r="Q5" s="27"/>
      <c r="R5" s="29" t="s">
        <v>35</v>
      </c>
      <c r="S5" s="27"/>
      <c r="T5" s="27"/>
      <c r="U5" s="29" t="s">
        <v>35</v>
      </c>
      <c r="V5" s="27"/>
      <c r="W5" s="27"/>
      <c r="X5" s="29" t="s">
        <v>35</v>
      </c>
      <c r="Y5" s="27"/>
      <c r="Z5" s="249">
        <f>COUNTIF(B6:Y6,"○")+COUNTIF(B6:Y6,"△")+COUNTIF(B6:Y6,"●")</f>
        <v>3</v>
      </c>
      <c r="AA5" s="249">
        <f>COUNTIF(B6:Y6,"○")</f>
        <v>1</v>
      </c>
      <c r="AB5" s="249">
        <f>COUNTIF(B6:Y6,"●")</f>
        <v>2</v>
      </c>
      <c r="AC5" s="249">
        <f>COUNTIF(B6:Y6,"△")</f>
        <v>0</v>
      </c>
      <c r="AD5" s="249">
        <f>SUM(B5,H5,K5,N5,Q5,T5,W5)</f>
        <v>4</v>
      </c>
      <c r="AE5" s="249">
        <f>SUM(D5,J5,M5,P5,S5,V5,Y5)</f>
        <v>4</v>
      </c>
      <c r="AF5" s="249">
        <f>AD5-AE5</f>
        <v>0</v>
      </c>
      <c r="AG5" s="249">
        <f>IF(COUNT(AA5:AC6),AA5*3+AC5,)</f>
        <v>3</v>
      </c>
      <c r="AH5" s="245">
        <f>RANK(AJ5,$AJ3:$AJ10,0)</f>
        <v>3</v>
      </c>
      <c r="AJ5" s="247">
        <f>AG5*100+AF5+AD5/100</f>
        <v>300.04</v>
      </c>
      <c r="AL5" s="73"/>
      <c r="AM5" s="73"/>
      <c r="AN5" s="73"/>
    </row>
    <row r="6" spans="1:39" s="28" customFormat="1" ht="23.25" customHeight="1">
      <c r="A6" s="267"/>
      <c r="B6" s="248" t="str">
        <f>IF(B5="","",IF(B5&gt;D5,"○",IF(B5=D5,"△",IF(B5&lt;D5,"●"))))</f>
        <v>○</v>
      </c>
      <c r="C6" s="248"/>
      <c r="D6" s="248"/>
      <c r="E6" s="258"/>
      <c r="F6" s="258"/>
      <c r="G6" s="258"/>
      <c r="H6" s="248" t="str">
        <f>IF(H5="","",IF(H5&gt;J5,"○",IF(H5=J5,"△",IF(H5&lt;J5,"●"))))</f>
        <v>●</v>
      </c>
      <c r="I6" s="248"/>
      <c r="J6" s="248"/>
      <c r="K6" s="255" t="str">
        <f>IF(K5="","",IF(K5&gt;M5,"○",IF(K5=M5,"△",IF(K5&lt;M5,"●"))))</f>
        <v>●</v>
      </c>
      <c r="L6" s="256"/>
      <c r="M6" s="257"/>
      <c r="N6" s="248">
        <f>IF(N5="","",IF(N5&gt;P5,"○",IF(N5=P5,"△",IF(N5&lt;P5,"●"))))</f>
      </c>
      <c r="O6" s="248"/>
      <c r="P6" s="248"/>
      <c r="Q6" s="248">
        <f>IF(Q5="","",IF(Q5&gt;S5,"○",IF(Q5=S5,"△",IF(Q5&lt;S5,"●"))))</f>
      </c>
      <c r="R6" s="248"/>
      <c r="S6" s="248"/>
      <c r="T6" s="248">
        <f>IF(T5="","",IF(T5&gt;V5,"○",IF(T5=V5,"△",IF(T5&lt;V5,"●"))))</f>
      </c>
      <c r="U6" s="248"/>
      <c r="V6" s="248"/>
      <c r="W6" s="248">
        <f>IF(W5="","",IF(W5&gt;Y5,"○",IF(W5=Y5,"△",IF(W5&lt;Y5,"●"))))</f>
      </c>
      <c r="X6" s="248"/>
      <c r="Y6" s="248"/>
      <c r="Z6" s="249"/>
      <c r="AA6" s="249"/>
      <c r="AB6" s="249"/>
      <c r="AC6" s="249"/>
      <c r="AD6" s="249"/>
      <c r="AE6" s="249"/>
      <c r="AF6" s="249"/>
      <c r="AG6" s="249"/>
      <c r="AH6" s="246"/>
      <c r="AJ6" s="247"/>
      <c r="AL6" s="73"/>
      <c r="AM6" s="73"/>
    </row>
    <row r="7" spans="1:39" s="28" customFormat="1" ht="23.25" customHeight="1">
      <c r="A7" s="265" t="s">
        <v>105</v>
      </c>
      <c r="B7" s="29">
        <v>1</v>
      </c>
      <c r="C7" s="29" t="s">
        <v>34</v>
      </c>
      <c r="D7" s="29">
        <v>1</v>
      </c>
      <c r="E7" s="29">
        <f>IF(J5="","",J5)</f>
        <v>2</v>
      </c>
      <c r="F7" s="29" t="s">
        <v>34</v>
      </c>
      <c r="G7" s="29">
        <f>IF(H5="","",H5)</f>
        <v>1</v>
      </c>
      <c r="H7" s="258"/>
      <c r="I7" s="258"/>
      <c r="J7" s="258"/>
      <c r="K7" s="27">
        <v>0</v>
      </c>
      <c r="L7" s="29" t="s">
        <v>34</v>
      </c>
      <c r="M7" s="27">
        <v>3</v>
      </c>
      <c r="N7" s="27"/>
      <c r="O7" s="29" t="s">
        <v>34</v>
      </c>
      <c r="P7" s="27"/>
      <c r="Q7" s="27"/>
      <c r="R7" s="29" t="s">
        <v>34</v>
      </c>
      <c r="S7" s="27"/>
      <c r="T7" s="27"/>
      <c r="U7" s="29" t="s">
        <v>34</v>
      </c>
      <c r="V7" s="27"/>
      <c r="W7" s="27"/>
      <c r="X7" s="29" t="s">
        <v>34</v>
      </c>
      <c r="Y7" s="27"/>
      <c r="Z7" s="249">
        <f>COUNTIF(B8:Y8,"○")+COUNTIF(B8:Y8,"△")+COUNTIF(B8:Y8,"●")</f>
        <v>3</v>
      </c>
      <c r="AA7" s="249">
        <f>COUNTIF(B8:Y8,"○")</f>
        <v>1</v>
      </c>
      <c r="AB7" s="249">
        <f>COUNTIF(B8:Y8,"●")</f>
        <v>1</v>
      </c>
      <c r="AC7" s="249">
        <f>COUNTIF(B8:Y8,"△")</f>
        <v>1</v>
      </c>
      <c r="AD7" s="249">
        <f>SUM(B7,E7,K7,N7,Q7,T7,W7)</f>
        <v>3</v>
      </c>
      <c r="AE7" s="249">
        <f>SUM(D7,G7,M7,P7,S7,V7,Y7)</f>
        <v>5</v>
      </c>
      <c r="AF7" s="249">
        <f>AD7-AE7</f>
        <v>-2</v>
      </c>
      <c r="AG7" s="249">
        <f>IF(COUNT(AA7:AC8),AA7*3+AC7,)</f>
        <v>4</v>
      </c>
      <c r="AH7" s="245">
        <f>RANK(AJ7,$AJ5:$AJ12,0)</f>
        <v>2</v>
      </c>
      <c r="AJ7" s="247">
        <f>AG7*100+AF7+AD7/100</f>
        <v>398.03</v>
      </c>
      <c r="AL7" s="73"/>
      <c r="AM7" s="73"/>
    </row>
    <row r="8" spans="1:39" s="28" customFormat="1" ht="23.25" customHeight="1">
      <c r="A8" s="265"/>
      <c r="B8" s="248" t="str">
        <f>IF(B7="","",IF(B7&gt;D7,"○",IF(B7=D7,"△",IF(B7&lt;D7,"●"))))</f>
        <v>△</v>
      </c>
      <c r="C8" s="248"/>
      <c r="D8" s="248"/>
      <c r="E8" s="248" t="str">
        <f>IF(E7="","",IF(E7&gt;G7,"○",IF(E7=G7,"△",IF(E7&lt;G7,"●"))))</f>
        <v>○</v>
      </c>
      <c r="F8" s="248"/>
      <c r="G8" s="248"/>
      <c r="H8" s="258"/>
      <c r="I8" s="258"/>
      <c r="J8" s="258"/>
      <c r="K8" s="255" t="str">
        <f>IF(K7="","",IF(K7&gt;M7,"○",IF(K7=M7,"△",IF(K7&lt;M7,"●"))))</f>
        <v>●</v>
      </c>
      <c r="L8" s="256"/>
      <c r="M8" s="257"/>
      <c r="N8" s="255">
        <f>IF(N7="","",IF(N7&gt;P7,"○",IF(N7=P7,"△",IF(N7&lt;P7,"●"))))</f>
      </c>
      <c r="O8" s="256"/>
      <c r="P8" s="257"/>
      <c r="Q8" s="255">
        <f>IF(Q7="","",IF(Q7&gt;S7,"○",IF(Q7=S7,"△",IF(Q7&lt;S7,"●"))))</f>
      </c>
      <c r="R8" s="256"/>
      <c r="S8" s="257"/>
      <c r="T8" s="255">
        <f>IF(T7="","",IF(T7&gt;V7,"○",IF(T7=V7,"△",IF(T7&lt;V7,"●"))))</f>
      </c>
      <c r="U8" s="256"/>
      <c r="V8" s="257"/>
      <c r="W8" s="255">
        <f>IF(W7="","",IF(W7&gt;Y7,"○",IF(W7=Y7,"△",IF(W7&lt;Y7,"●"))))</f>
      </c>
      <c r="X8" s="256"/>
      <c r="Y8" s="257"/>
      <c r="Z8" s="249"/>
      <c r="AA8" s="249"/>
      <c r="AB8" s="249"/>
      <c r="AC8" s="249"/>
      <c r="AD8" s="249"/>
      <c r="AE8" s="249"/>
      <c r="AF8" s="249"/>
      <c r="AG8" s="249"/>
      <c r="AH8" s="246"/>
      <c r="AJ8" s="247"/>
      <c r="AL8" s="73"/>
      <c r="AM8" s="73"/>
    </row>
    <row r="9" spans="1:39" s="28" customFormat="1" ht="23.25" customHeight="1">
      <c r="A9" s="265" t="s">
        <v>106</v>
      </c>
      <c r="B9" s="29">
        <f>IF(J3="","",J3)</f>
        <v>1</v>
      </c>
      <c r="C9" s="29" t="s">
        <v>35</v>
      </c>
      <c r="D9" s="29">
        <f>IF(H3="","",H3)</f>
        <v>1</v>
      </c>
      <c r="E9" s="29">
        <f>IF(J5="","",J5)</f>
        <v>2</v>
      </c>
      <c r="F9" s="29" t="s">
        <v>35</v>
      </c>
      <c r="G9" s="29">
        <f>IF(H5="","",H5)</f>
        <v>1</v>
      </c>
      <c r="H9" s="29">
        <f>IF(M7="","",M7)</f>
        <v>3</v>
      </c>
      <c r="I9" s="29" t="s">
        <v>34</v>
      </c>
      <c r="J9" s="29">
        <f>IF(K7="","",K7)</f>
        <v>0</v>
      </c>
      <c r="K9" s="258"/>
      <c r="L9" s="258"/>
      <c r="M9" s="258"/>
      <c r="N9" s="27"/>
      <c r="O9" s="29" t="s">
        <v>35</v>
      </c>
      <c r="P9" s="27"/>
      <c r="Q9" s="27"/>
      <c r="R9" s="29" t="s">
        <v>35</v>
      </c>
      <c r="S9" s="27"/>
      <c r="T9" s="27"/>
      <c r="U9" s="29" t="s">
        <v>35</v>
      </c>
      <c r="V9" s="27"/>
      <c r="W9" s="27"/>
      <c r="X9" s="29" t="s">
        <v>35</v>
      </c>
      <c r="Y9" s="27"/>
      <c r="Z9" s="249">
        <f>COUNTIF(B10:Y10,"○")+COUNTIF(B10:Y10,"△")+COUNTIF(B10:Y10,"●")</f>
        <v>3</v>
      </c>
      <c r="AA9" s="249">
        <f>COUNTIF(B10:Y10,"○")</f>
        <v>2</v>
      </c>
      <c r="AB9" s="249">
        <f>COUNTIF(B10:Y10,"●")</f>
        <v>0</v>
      </c>
      <c r="AC9" s="249">
        <f>COUNTIF(B10:Y10,"△")</f>
        <v>1</v>
      </c>
      <c r="AD9" s="249">
        <f>SUM(B9,E9,H9,N9,Q9,T9,W9)</f>
        <v>6</v>
      </c>
      <c r="AE9" s="249">
        <f>SUM(D9,G9,J9,P9,S9,V9,Y9)</f>
        <v>2</v>
      </c>
      <c r="AF9" s="249">
        <f>AD9-AE9</f>
        <v>4</v>
      </c>
      <c r="AG9" s="249">
        <f>IF(COUNT(AA9:AC10),AA9*3+AC9,)</f>
        <v>7</v>
      </c>
      <c r="AH9" s="245">
        <f>RANK(AJ9,$AJ3:$AJ10,0)</f>
        <v>1</v>
      </c>
      <c r="AJ9" s="247">
        <f>AG9*100+AF9+AD9/100</f>
        <v>704.06</v>
      </c>
      <c r="AL9" s="73"/>
      <c r="AM9" s="73"/>
    </row>
    <row r="10" spans="1:39" s="28" customFormat="1" ht="23.25" customHeight="1">
      <c r="A10" s="265"/>
      <c r="B10" s="248" t="str">
        <f>IF(B9="","",IF(B9&gt;D9,"○",IF(B9=D9,"△",IF(B9&lt;D9,"●"))))</f>
        <v>△</v>
      </c>
      <c r="C10" s="248"/>
      <c r="D10" s="248"/>
      <c r="E10" s="248" t="str">
        <f>IF(E9="","",IF(E9&gt;G9,"○",IF(E9=G9,"△",IF(E9&lt;G9,"●"))))</f>
        <v>○</v>
      </c>
      <c r="F10" s="248"/>
      <c r="G10" s="248"/>
      <c r="H10" s="248" t="str">
        <f>IF(H9="","",IF(H9&gt;J9,"○",IF(H9=J9,"△",IF(H9&lt;J9,"●"))))</f>
        <v>○</v>
      </c>
      <c r="I10" s="248"/>
      <c r="J10" s="248"/>
      <c r="K10" s="258"/>
      <c r="L10" s="258"/>
      <c r="M10" s="258"/>
      <c r="N10" s="248">
        <f>IF(N9="","",IF(N9&gt;P9,"○",IF(N9=P9,"△",IF(N9&lt;P9,"●"))))</f>
      </c>
      <c r="O10" s="248"/>
      <c r="P10" s="248"/>
      <c r="Q10" s="248">
        <f>IF(Q9="","",IF(Q9&gt;S9,"○",IF(Q9=S9,"△",IF(Q9&lt;S9,"●"))))</f>
      </c>
      <c r="R10" s="248"/>
      <c r="S10" s="248"/>
      <c r="T10" s="248">
        <f>IF(T9="","",IF(T9&gt;V9,"○",IF(T9=V9,"△",IF(T9&lt;V9,"●"))))</f>
      </c>
      <c r="U10" s="248"/>
      <c r="V10" s="248"/>
      <c r="W10" s="248">
        <f>IF(W9="","",IF(W9&gt;Y9,"○",IF(W9=Y9,"△",IF(W9&lt;Y9,"●"))))</f>
      </c>
      <c r="X10" s="248"/>
      <c r="Y10" s="248"/>
      <c r="Z10" s="249"/>
      <c r="AA10" s="249"/>
      <c r="AB10" s="249"/>
      <c r="AC10" s="249"/>
      <c r="AD10" s="249"/>
      <c r="AE10" s="249"/>
      <c r="AF10" s="249"/>
      <c r="AG10" s="249"/>
      <c r="AH10" s="246"/>
      <c r="AJ10" s="247"/>
      <c r="AL10" s="73"/>
      <c r="AM10" s="73"/>
    </row>
    <row r="11" spans="1:38" s="28" customFormat="1" ht="23.25" customHeight="1" hidden="1">
      <c r="A11" s="70" t="s">
        <v>41</v>
      </c>
      <c r="B11" s="250">
        <f>A12</f>
        <v>0</v>
      </c>
      <c r="C11" s="250"/>
      <c r="D11" s="250"/>
      <c r="E11" s="251">
        <f>A14</f>
        <v>0</v>
      </c>
      <c r="F11" s="251"/>
      <c r="G11" s="251"/>
      <c r="H11" s="251">
        <f>A16</f>
        <v>0</v>
      </c>
      <c r="I11" s="251"/>
      <c r="J11" s="251"/>
      <c r="K11" s="262"/>
      <c r="L11" s="263"/>
      <c r="M11" s="264"/>
      <c r="N11" s="251"/>
      <c r="O11" s="251"/>
      <c r="P11" s="251"/>
      <c r="Q11" s="24"/>
      <c r="R11" s="24"/>
      <c r="S11" s="24"/>
      <c r="T11" s="24"/>
      <c r="U11" s="24"/>
      <c r="V11" s="24"/>
      <c r="W11" s="24"/>
      <c r="X11" s="24"/>
      <c r="Y11"/>
      <c r="Z11" s="30" t="s">
        <v>14</v>
      </c>
      <c r="AA11" s="31" t="s">
        <v>27</v>
      </c>
      <c r="AB11" s="31" t="s">
        <v>28</v>
      </c>
      <c r="AC11" s="31" t="s">
        <v>29</v>
      </c>
      <c r="AD11" s="32" t="s">
        <v>15</v>
      </c>
      <c r="AE11" s="32" t="s">
        <v>30</v>
      </c>
      <c r="AF11" s="34" t="s">
        <v>31</v>
      </c>
      <c r="AG11" s="31" t="s">
        <v>32</v>
      </c>
      <c r="AH11" s="33" t="s">
        <v>33</v>
      </c>
      <c r="AL11" s="73">
        <v>0.59375</v>
      </c>
    </row>
    <row r="12" spans="1:38" s="28" customFormat="1" ht="23.25" customHeight="1" hidden="1">
      <c r="A12" s="259"/>
      <c r="B12" s="258"/>
      <c r="C12" s="258"/>
      <c r="D12" s="258"/>
      <c r="E12" s="27"/>
      <c r="F12" s="29" t="s">
        <v>34</v>
      </c>
      <c r="G12" s="27"/>
      <c r="H12" s="27"/>
      <c r="I12" s="29" t="s">
        <v>34</v>
      </c>
      <c r="J12" s="27"/>
      <c r="K12" s="27"/>
      <c r="L12" s="29" t="s">
        <v>34</v>
      </c>
      <c r="M12" s="27"/>
      <c r="N12" s="27"/>
      <c r="O12" s="29" t="s">
        <v>34</v>
      </c>
      <c r="P12" s="27"/>
      <c r="Q12" s="24"/>
      <c r="R12" s="24"/>
      <c r="S12" s="24"/>
      <c r="T12" s="24"/>
      <c r="U12" s="24"/>
      <c r="V12" s="24"/>
      <c r="W12" s="24"/>
      <c r="X12" s="24"/>
      <c r="Y12" s="27"/>
      <c r="Z12" s="249">
        <f>COUNTIF(E13:Y13,"○")+COUNTIF(E13:Y13,"△")+COUNTIF(E13:Y13,"●")</f>
        <v>0</v>
      </c>
      <c r="AA12" s="249">
        <f>COUNTIF(E13:Y13,"○")</f>
        <v>0</v>
      </c>
      <c r="AB12" s="249">
        <f>COUNTIF(E13:Y13,"●")</f>
        <v>0</v>
      </c>
      <c r="AC12" s="249">
        <f>COUNTIF(E13:Y13,"△")</f>
        <v>0</v>
      </c>
      <c r="AD12" s="249">
        <f>SUM(E12,H12,K12,N12,Q12,T12,W12)</f>
        <v>0</v>
      </c>
      <c r="AE12" s="249">
        <f>SUM(G12,J12,M12,P12,S12,V12,Y12)</f>
        <v>0</v>
      </c>
      <c r="AF12" s="249">
        <f>AD12-AE12</f>
        <v>0</v>
      </c>
      <c r="AG12" s="249">
        <f>IF(COUNT(AA12:AC13),AA12*3+AC12,)</f>
        <v>0</v>
      </c>
      <c r="AH12" s="245">
        <f>RANK(AJ12,$AJ12:$AJ18,0)</f>
        <v>1</v>
      </c>
      <c r="AJ12" s="247">
        <f>AG12*100+AF12+AD12/100</f>
        <v>0</v>
      </c>
      <c r="AL12" s="73">
        <v>0.618055555555556</v>
      </c>
    </row>
    <row r="13" spans="1:38" s="28" customFormat="1" ht="23.25" customHeight="1" hidden="1">
      <c r="A13" s="259"/>
      <c r="B13" s="258"/>
      <c r="C13" s="258"/>
      <c r="D13" s="258"/>
      <c r="E13" s="248">
        <f>IF(E12="","",IF(E12&gt;G12,"○",IF(E12=G12,"△",IF(E12&lt;G12,"●"))))</f>
      </c>
      <c r="F13" s="248"/>
      <c r="G13" s="248"/>
      <c r="H13" s="248">
        <f>IF(H12="","",IF(H12&gt;J12,"○",IF(H12=J12,"△",IF(H12&lt;J12,"●"))))</f>
      </c>
      <c r="I13" s="248"/>
      <c r="J13" s="248"/>
      <c r="K13" s="255">
        <f>IF(K12="","",IF(K12&gt;M12,"○",IF(K12=M12,"△",IF(K12&lt;M12,"●"))))</f>
      </c>
      <c r="L13" s="256"/>
      <c r="M13" s="257"/>
      <c r="N13" s="248">
        <f>IF(N12="","",IF(N12&gt;P12,"○",IF(N12=P12,"△",IF(N12&lt;P12,"●"))))</f>
      </c>
      <c r="O13" s="248"/>
      <c r="P13" s="248"/>
      <c r="Q13" s="24"/>
      <c r="R13" s="24"/>
      <c r="S13" s="24"/>
      <c r="T13" s="24"/>
      <c r="U13" s="24"/>
      <c r="V13" s="24"/>
      <c r="W13" s="24"/>
      <c r="X13" s="24"/>
      <c r="Y13"/>
      <c r="Z13" s="249"/>
      <c r="AA13" s="249"/>
      <c r="AB13" s="249"/>
      <c r="AC13" s="249"/>
      <c r="AD13" s="249"/>
      <c r="AE13" s="249"/>
      <c r="AF13" s="249"/>
      <c r="AG13" s="249"/>
      <c r="AH13" s="246"/>
      <c r="AJ13" s="247"/>
      <c r="AL13" s="73">
        <v>0.642361111111111</v>
      </c>
    </row>
    <row r="14" spans="1:38" s="28" customFormat="1" ht="23.25" customHeight="1" hidden="1">
      <c r="A14" s="261"/>
      <c r="B14" s="29">
        <f>IF(G12="","",G12)</f>
      </c>
      <c r="C14" s="29" t="s">
        <v>34</v>
      </c>
      <c r="D14" s="29">
        <f>IF(E12="","",E12)</f>
      </c>
      <c r="E14" s="258"/>
      <c r="F14" s="258"/>
      <c r="G14" s="258"/>
      <c r="H14" s="27"/>
      <c r="I14" s="29" t="s">
        <v>34</v>
      </c>
      <c r="J14" s="27"/>
      <c r="K14" s="27"/>
      <c r="L14" s="29" t="s">
        <v>34</v>
      </c>
      <c r="M14" s="27"/>
      <c r="N14" s="27"/>
      <c r="O14" s="29" t="s">
        <v>34</v>
      </c>
      <c r="P14" s="27"/>
      <c r="Q14" s="24"/>
      <c r="R14" s="24"/>
      <c r="S14" s="24"/>
      <c r="T14" s="24"/>
      <c r="U14" s="24"/>
      <c r="V14" s="24"/>
      <c r="W14" s="24"/>
      <c r="X14" s="24"/>
      <c r="Y14" s="27"/>
      <c r="Z14" s="249">
        <f>COUNTIF(B15:Y15,"○")+COUNTIF(B15:Y15,"△")+COUNTIF(B15:Y15,"●")</f>
        <v>0</v>
      </c>
      <c r="AA14" s="249">
        <f>COUNTIF(B15:Y15,"○")</f>
        <v>0</v>
      </c>
      <c r="AB14" s="249">
        <f>COUNTIF(B15:Y15,"●")</f>
        <v>0</v>
      </c>
      <c r="AC14" s="249">
        <f>COUNTIF(B15:Y15,"△")</f>
        <v>0</v>
      </c>
      <c r="AD14" s="249">
        <f>SUM(B14,H14,K14,N14,Q14,T14,W14)</f>
        <v>0</v>
      </c>
      <c r="AE14" s="249">
        <f>SUM(D14,J14,M14,P14,S14,V14,Y14)</f>
        <v>0</v>
      </c>
      <c r="AF14" s="249">
        <f>AD14-AE14</f>
        <v>0</v>
      </c>
      <c r="AG14" s="249">
        <f>IF(COUNT(AA14:AC15),AA14*3+AC14,)</f>
        <v>0</v>
      </c>
      <c r="AH14" s="245">
        <f>RANK(AJ14,$AJ12:$AJ18,0)</f>
        <v>1</v>
      </c>
      <c r="AJ14" s="247">
        <f>AG14*100+AF14+AD14/100</f>
        <v>0</v>
      </c>
      <c r="AL14" s="73">
        <v>0.666666666666667</v>
      </c>
    </row>
    <row r="15" spans="1:38" s="28" customFormat="1" ht="23.25" customHeight="1" hidden="1">
      <c r="A15" s="261"/>
      <c r="B15" s="248">
        <f>IF(B14="","",IF(B14&gt;D14,"○",IF(B14=D14,"△",IF(B14&lt;D14,"●"))))</f>
      </c>
      <c r="C15" s="248"/>
      <c r="D15" s="248"/>
      <c r="E15" s="258"/>
      <c r="F15" s="258"/>
      <c r="G15" s="258"/>
      <c r="H15" s="248">
        <f>IF(H14="","",IF(H14&gt;J14,"○",IF(H14=J14,"△",IF(H14&lt;J14,"●"))))</f>
      </c>
      <c r="I15" s="248"/>
      <c r="J15" s="248"/>
      <c r="K15" s="255">
        <f>IF(K14="","",IF(K14&gt;M14,"○",IF(K14=M14,"△",IF(K14&lt;M14,"●"))))</f>
      </c>
      <c r="L15" s="256"/>
      <c r="M15" s="257"/>
      <c r="N15" s="248">
        <f>IF(N14="","",IF(N14&gt;P14,"○",IF(N14=P14,"△",IF(N14&lt;P14,"●"))))</f>
      </c>
      <c r="O15" s="248"/>
      <c r="P15" s="248"/>
      <c r="Q15" s="24"/>
      <c r="R15" s="24"/>
      <c r="S15" s="24"/>
      <c r="T15" s="24"/>
      <c r="U15" s="24"/>
      <c r="V15" s="24"/>
      <c r="W15" s="24"/>
      <c r="X15" s="24"/>
      <c r="Y15"/>
      <c r="Z15" s="249"/>
      <c r="AA15" s="249"/>
      <c r="AB15" s="249"/>
      <c r="AC15" s="249"/>
      <c r="AD15" s="249"/>
      <c r="AE15" s="249"/>
      <c r="AF15" s="249"/>
      <c r="AG15" s="249"/>
      <c r="AH15" s="246"/>
      <c r="AJ15" s="247"/>
      <c r="AL15" s="73">
        <v>0.690972222222223</v>
      </c>
    </row>
    <row r="16" spans="1:38" s="28" customFormat="1" ht="23.25" customHeight="1" hidden="1">
      <c r="A16" s="261"/>
      <c r="B16" s="29">
        <f>IF(J12="","",J12)</f>
      </c>
      <c r="C16" s="29" t="s">
        <v>34</v>
      </c>
      <c r="D16" s="29">
        <f>IF(H12="","",H12)</f>
      </c>
      <c r="E16" s="29">
        <f>IF(J14="","",J14)</f>
      </c>
      <c r="F16" s="29" t="s">
        <v>34</v>
      </c>
      <c r="G16" s="29">
        <f>IF(H14="","",H14)</f>
      </c>
      <c r="H16" s="258"/>
      <c r="I16" s="258"/>
      <c r="J16" s="258"/>
      <c r="K16" s="27"/>
      <c r="L16" s="29" t="s">
        <v>34</v>
      </c>
      <c r="M16" s="27"/>
      <c r="N16" s="27"/>
      <c r="O16" s="29" t="s">
        <v>34</v>
      </c>
      <c r="P16" s="27"/>
      <c r="Q16" s="24"/>
      <c r="R16" s="24"/>
      <c r="S16" s="24"/>
      <c r="T16" s="24"/>
      <c r="U16" s="24"/>
      <c r="V16" s="24"/>
      <c r="W16" s="24"/>
      <c r="X16" s="24"/>
      <c r="Y16" s="27"/>
      <c r="Z16" s="249">
        <f>COUNTIF(B17:Y17,"○")+COUNTIF(B17:Y17,"△")+COUNTIF(B17:Y17,"●")</f>
        <v>0</v>
      </c>
      <c r="AA16" s="249">
        <f>COUNTIF(B17:Y17,"○")</f>
        <v>0</v>
      </c>
      <c r="AB16" s="249">
        <f>COUNTIF(B17:Y17,"●")</f>
        <v>0</v>
      </c>
      <c r="AC16" s="249">
        <f>COUNTIF(B17:Y17,"△")</f>
        <v>0</v>
      </c>
      <c r="AD16" s="249">
        <f>SUM(B16,E16,K16,N16,Q16,T16,W16)</f>
        <v>0</v>
      </c>
      <c r="AE16" s="249">
        <f>SUM(D16,G16,M16,P16,S16,V16,Y16)</f>
        <v>0</v>
      </c>
      <c r="AF16" s="249">
        <f>AD16-AE16</f>
        <v>0</v>
      </c>
      <c r="AG16" s="249">
        <f>IF(COUNT(AA16:AC17),AA16*3+AC16,)</f>
        <v>0</v>
      </c>
      <c r="AH16" s="245">
        <f>RANK(AJ16,$AJ12:$AJ18,0)</f>
        <v>1</v>
      </c>
      <c r="AJ16" s="247">
        <f>AG16*100+AF16+AD16/100</f>
        <v>0</v>
      </c>
      <c r="AL16" s="73">
        <v>0.715277777777778</v>
      </c>
    </row>
    <row r="17" spans="1:38" s="28" customFormat="1" ht="23.25" customHeight="1" hidden="1">
      <c r="A17" s="261"/>
      <c r="B17" s="248">
        <f>IF(B16="","",IF(B16&gt;D16,"○",IF(B16=D16,"△",IF(B16&lt;D16,"●"))))</f>
      </c>
      <c r="C17" s="248"/>
      <c r="D17" s="248"/>
      <c r="E17" s="248">
        <f>IF(E16="","",IF(E16&gt;G16,"○",IF(E16=G16,"△",IF(E16&lt;G16,"●"))))</f>
      </c>
      <c r="F17" s="248"/>
      <c r="G17" s="248"/>
      <c r="H17" s="258"/>
      <c r="I17" s="258"/>
      <c r="J17" s="258"/>
      <c r="K17" s="255">
        <f>IF(K16="","",IF(K16&gt;M16,"○",IF(K16=M16,"△",IF(K16&lt;M16,"●"))))</f>
      </c>
      <c r="L17" s="256"/>
      <c r="M17" s="257"/>
      <c r="N17" s="248">
        <f>IF(N16="","",IF(N16&gt;P16,"○",IF(N16=P16,"△",IF(N16&lt;P16,"●"))))</f>
      </c>
      <c r="O17" s="248"/>
      <c r="P17" s="248"/>
      <c r="Q17" s="24"/>
      <c r="R17" s="24"/>
      <c r="S17" s="24"/>
      <c r="T17" s="24"/>
      <c r="U17" s="24"/>
      <c r="V17" s="24"/>
      <c r="W17" s="24"/>
      <c r="X17" s="24"/>
      <c r="Y17"/>
      <c r="Z17" s="249"/>
      <c r="AA17" s="249"/>
      <c r="AB17" s="249"/>
      <c r="AC17" s="249"/>
      <c r="AD17" s="249"/>
      <c r="AE17" s="249"/>
      <c r="AF17" s="249"/>
      <c r="AG17" s="249"/>
      <c r="AH17" s="246"/>
      <c r="AJ17" s="247"/>
      <c r="AL17" s="73">
        <v>0.739583333333334</v>
      </c>
    </row>
    <row r="18" ht="13.5" hidden="1">
      <c r="AL18" s="73">
        <v>0.763888888888889</v>
      </c>
    </row>
    <row r="19" ht="13.5">
      <c r="AL19" s="73"/>
    </row>
    <row r="20" spans="1:40" s="28" customFormat="1" ht="23.25" customHeight="1">
      <c r="A20" s="70" t="s">
        <v>37</v>
      </c>
      <c r="B20" s="250" t="str">
        <f>A21</f>
        <v>高部JFC</v>
      </c>
      <c r="C20" s="250"/>
      <c r="D20" s="250"/>
      <c r="E20" s="251" t="str">
        <f>A23</f>
        <v>駒越小SSS</v>
      </c>
      <c r="F20" s="251"/>
      <c r="G20" s="251"/>
      <c r="H20" s="251" t="str">
        <f>A25</f>
        <v>三保FC</v>
      </c>
      <c r="I20" s="251"/>
      <c r="J20" s="251"/>
      <c r="K20" s="252" t="str">
        <f>A27</f>
        <v>清水プエルトSC</v>
      </c>
      <c r="L20" s="253"/>
      <c r="M20" s="254"/>
      <c r="N20" s="251" t="e">
        <f>#REF!</f>
        <v>#REF!</v>
      </c>
      <c r="O20" s="251"/>
      <c r="P20" s="251"/>
      <c r="Q20" s="250"/>
      <c r="R20" s="250"/>
      <c r="S20" s="250"/>
      <c r="T20" s="251" t="e">
        <f>IF(#REF!="","",#REF!)</f>
        <v>#REF!</v>
      </c>
      <c r="U20" s="251"/>
      <c r="V20" s="251"/>
      <c r="W20" s="251" t="e">
        <f>IF(#REF!="","",#REF!)</f>
        <v>#REF!</v>
      </c>
      <c r="X20" s="251"/>
      <c r="Y20" s="251"/>
      <c r="Z20" s="30" t="s">
        <v>14</v>
      </c>
      <c r="AA20" s="31" t="s">
        <v>27</v>
      </c>
      <c r="AB20" s="31" t="s">
        <v>28</v>
      </c>
      <c r="AC20" s="31" t="s">
        <v>29</v>
      </c>
      <c r="AD20" s="32" t="s">
        <v>15</v>
      </c>
      <c r="AE20" s="32" t="s">
        <v>30</v>
      </c>
      <c r="AF20" s="34" t="s">
        <v>31</v>
      </c>
      <c r="AG20" s="31" t="s">
        <v>32</v>
      </c>
      <c r="AH20" s="33" t="s">
        <v>33</v>
      </c>
      <c r="AL20" s="73"/>
      <c r="AM20" s="73"/>
      <c r="AN20" s="73"/>
    </row>
    <row r="21" spans="1:40" s="28" customFormat="1" ht="23.25" customHeight="1">
      <c r="A21" s="260" t="s">
        <v>107</v>
      </c>
      <c r="B21" s="258"/>
      <c r="C21" s="258"/>
      <c r="D21" s="258"/>
      <c r="E21" s="27">
        <v>3</v>
      </c>
      <c r="F21" s="29" t="s">
        <v>34</v>
      </c>
      <c r="G21" s="27">
        <v>0</v>
      </c>
      <c r="H21" s="27">
        <v>6</v>
      </c>
      <c r="I21" s="29" t="s">
        <v>34</v>
      </c>
      <c r="J21" s="27">
        <v>1</v>
      </c>
      <c r="K21" s="27">
        <v>6</v>
      </c>
      <c r="L21" s="29" t="s">
        <v>34</v>
      </c>
      <c r="M21" s="27">
        <v>0</v>
      </c>
      <c r="N21" s="27"/>
      <c r="O21" s="29" t="s">
        <v>34</v>
      </c>
      <c r="P21" s="27"/>
      <c r="Q21" s="27"/>
      <c r="R21" s="29" t="s">
        <v>34</v>
      </c>
      <c r="S21" s="27"/>
      <c r="T21" s="27"/>
      <c r="U21" s="29" t="s">
        <v>34</v>
      </c>
      <c r="V21" s="27"/>
      <c r="W21" s="27"/>
      <c r="X21" s="29" t="s">
        <v>34</v>
      </c>
      <c r="Y21" s="27"/>
      <c r="Z21" s="249">
        <f>COUNTIF(E22:Y22,"○")+COUNTIF(E22:Y22,"△")+COUNTIF(E22:Y22,"●")</f>
        <v>3</v>
      </c>
      <c r="AA21" s="249">
        <f>COUNTIF(E22:Y22,"○")</f>
        <v>3</v>
      </c>
      <c r="AB21" s="249">
        <f>COUNTIF(E22:Y22,"●")</f>
        <v>0</v>
      </c>
      <c r="AC21" s="249">
        <f>COUNTIF(E22:Y22,"△")</f>
        <v>0</v>
      </c>
      <c r="AD21" s="249">
        <f>SUM(E21,H21,K21,N21,Q21,T21,W21)</f>
        <v>15</v>
      </c>
      <c r="AE21" s="249">
        <f>SUM(G21,J21,M21,P21,S21,V21,Y21)</f>
        <v>1</v>
      </c>
      <c r="AF21" s="249">
        <f>AD21-AE21</f>
        <v>14</v>
      </c>
      <c r="AG21" s="249">
        <f>IF(COUNT(AA21:AC22),AA21*3+AC21,)</f>
        <v>9</v>
      </c>
      <c r="AH21" s="245">
        <f>RANK(AJ21,$AJ21:$AJ28,0)</f>
        <v>1</v>
      </c>
      <c r="AJ21" s="247">
        <f>AG21*100+AF21+AD21/100</f>
        <v>914.15</v>
      </c>
      <c r="AL21" s="73"/>
      <c r="AM21" s="73"/>
      <c r="AN21" s="73"/>
    </row>
    <row r="22" spans="1:40" s="28" customFormat="1" ht="23.25" customHeight="1">
      <c r="A22" s="260"/>
      <c r="B22" s="258"/>
      <c r="C22" s="258"/>
      <c r="D22" s="258"/>
      <c r="E22" s="248" t="str">
        <f>IF(E21="","",IF(E21&gt;G21,"○",IF(E21=G21,"△",IF(E21&lt;G21,"●"))))</f>
        <v>○</v>
      </c>
      <c r="F22" s="248"/>
      <c r="G22" s="248"/>
      <c r="H22" s="248" t="str">
        <f>IF(H21="","",IF(H21&gt;J21,"○",IF(H21=J21,"△",IF(H21&lt;J21,"●"))))</f>
        <v>○</v>
      </c>
      <c r="I22" s="248"/>
      <c r="J22" s="248"/>
      <c r="K22" s="255" t="str">
        <f>IF(K21="","",IF(K21&gt;M21,"○",IF(K21=M21,"△",IF(K21&lt;M21,"●"))))</f>
        <v>○</v>
      </c>
      <c r="L22" s="256"/>
      <c r="M22" s="257"/>
      <c r="N22" s="248">
        <f>IF(N21="","",IF(N21&gt;P21,"○",IF(N21=P21,"△",IF(N21&lt;P21,"●"))))</f>
      </c>
      <c r="O22" s="248"/>
      <c r="P22" s="248"/>
      <c r="Q22" s="248">
        <f>IF(Q21="","",IF(Q21&gt;S21,"○",IF(Q21=S21,"△",IF(Q21&lt;S21,"●"))))</f>
      </c>
      <c r="R22" s="248"/>
      <c r="S22" s="248"/>
      <c r="T22" s="248">
        <f>IF(T21="","",IF(T21&gt;V21,"○",IF(T21=V21,"△",IF(T21&lt;V21,"●"))))</f>
      </c>
      <c r="U22" s="248"/>
      <c r="V22" s="248"/>
      <c r="W22" s="248">
        <f>IF(W21="","",IF(W21&gt;Y21,"○",IF(W21=Y21,"△",IF(W21&lt;Y21,"●"))))</f>
      </c>
      <c r="X22" s="248"/>
      <c r="Y22" s="248"/>
      <c r="Z22" s="249"/>
      <c r="AA22" s="249"/>
      <c r="AB22" s="249"/>
      <c r="AC22" s="249"/>
      <c r="AD22" s="249"/>
      <c r="AE22" s="249"/>
      <c r="AF22" s="249"/>
      <c r="AG22" s="249"/>
      <c r="AH22" s="246"/>
      <c r="AJ22" s="247"/>
      <c r="AL22" s="73"/>
      <c r="AM22" s="73"/>
      <c r="AN22" s="73"/>
    </row>
    <row r="23" spans="1:40" s="28" customFormat="1" ht="23.25" customHeight="1">
      <c r="A23" s="265" t="s">
        <v>108</v>
      </c>
      <c r="B23" s="29">
        <f>IF(G21="","",G21)</f>
        <v>0</v>
      </c>
      <c r="C23" s="29" t="s">
        <v>34</v>
      </c>
      <c r="D23" s="29">
        <f>IF(E21="","",E21)</f>
        <v>3</v>
      </c>
      <c r="E23" s="258"/>
      <c r="F23" s="258"/>
      <c r="G23" s="258"/>
      <c r="H23" s="27">
        <v>3</v>
      </c>
      <c r="I23" s="29" t="s">
        <v>34</v>
      </c>
      <c r="J23" s="27">
        <v>0</v>
      </c>
      <c r="K23" s="27">
        <v>5</v>
      </c>
      <c r="L23" s="29" t="s">
        <v>34</v>
      </c>
      <c r="M23" s="27">
        <v>0</v>
      </c>
      <c r="N23" s="27"/>
      <c r="O23" s="29" t="s">
        <v>34</v>
      </c>
      <c r="P23" s="27"/>
      <c r="Q23" s="27"/>
      <c r="R23" s="29" t="s">
        <v>34</v>
      </c>
      <c r="S23" s="27"/>
      <c r="T23" s="27"/>
      <c r="U23" s="29" t="s">
        <v>34</v>
      </c>
      <c r="V23" s="27"/>
      <c r="W23" s="27"/>
      <c r="X23" s="29" t="s">
        <v>34</v>
      </c>
      <c r="Y23" s="27"/>
      <c r="Z23" s="249">
        <f>COUNTIF(B24:Y24,"○")+COUNTIF(B24:Y24,"△")+COUNTIF(B24:Y24,"●")</f>
        <v>3</v>
      </c>
      <c r="AA23" s="249">
        <f>COUNTIF(B24:Y24,"○")</f>
        <v>2</v>
      </c>
      <c r="AB23" s="249">
        <f>COUNTIF(B24:Y24,"●")</f>
        <v>1</v>
      </c>
      <c r="AC23" s="249">
        <f>COUNTIF(B24:Y24,"△")</f>
        <v>0</v>
      </c>
      <c r="AD23" s="249">
        <f>SUM(B23,H23,K23,N23,Q23,T23,W23)</f>
        <v>8</v>
      </c>
      <c r="AE23" s="249">
        <f>SUM(D23,J23,M23,P23,S23,V23,Y23)</f>
        <v>3</v>
      </c>
      <c r="AF23" s="249">
        <f>AD23-AE23</f>
        <v>5</v>
      </c>
      <c r="AG23" s="249">
        <f>IF(COUNT(AA23:AC24),AA23*3+AC23,)</f>
        <v>6</v>
      </c>
      <c r="AH23" s="245">
        <f>RANK(AJ23,$AJ21:$AJ28,0)</f>
        <v>2</v>
      </c>
      <c r="AJ23" s="247">
        <f>AG23*100+AF23+AD23/100</f>
        <v>605.08</v>
      </c>
      <c r="AL23" s="73"/>
      <c r="AM23" s="73"/>
      <c r="AN23" s="73"/>
    </row>
    <row r="24" spans="1:39" s="28" customFormat="1" ht="23.25" customHeight="1">
      <c r="A24" s="265"/>
      <c r="B24" s="248" t="str">
        <f>IF(B23="","",IF(B23&gt;D23,"○",IF(B23=D23,"△",IF(B23&lt;D23,"●"))))</f>
        <v>●</v>
      </c>
      <c r="C24" s="248"/>
      <c r="D24" s="248"/>
      <c r="E24" s="258"/>
      <c r="F24" s="258"/>
      <c r="G24" s="258"/>
      <c r="H24" s="248" t="str">
        <f>IF(H23="","",IF(H23&gt;J23,"○",IF(H23=J23,"△",IF(H23&lt;J23,"●"))))</f>
        <v>○</v>
      </c>
      <c r="I24" s="248"/>
      <c r="J24" s="248"/>
      <c r="K24" s="255" t="str">
        <f>IF(K23="","",IF(K23&gt;M23,"○",IF(K23=M23,"△",IF(K23&lt;M23,"●"))))</f>
        <v>○</v>
      </c>
      <c r="L24" s="256"/>
      <c r="M24" s="257"/>
      <c r="N24" s="248">
        <f>IF(N23="","",IF(N23&gt;P23,"○",IF(N23=P23,"△",IF(N23&lt;P23,"●"))))</f>
      </c>
      <c r="O24" s="248"/>
      <c r="P24" s="248"/>
      <c r="Q24" s="248">
        <f>IF(Q23="","",IF(Q23&gt;S23,"○",IF(Q23=S23,"△",IF(Q23&lt;S23,"●"))))</f>
      </c>
      <c r="R24" s="248"/>
      <c r="S24" s="248"/>
      <c r="T24" s="248">
        <f>IF(T23="","",IF(T23&gt;V23,"○",IF(T23=V23,"△",IF(T23&lt;V23,"●"))))</f>
      </c>
      <c r="U24" s="248"/>
      <c r="V24" s="248"/>
      <c r="W24" s="248">
        <f>IF(W23="","",IF(W23&gt;Y23,"○",IF(W23=Y23,"△",IF(W23&lt;Y23,"●"))))</f>
      </c>
      <c r="X24" s="248"/>
      <c r="Y24" s="248"/>
      <c r="Z24" s="249"/>
      <c r="AA24" s="249"/>
      <c r="AB24" s="249"/>
      <c r="AC24" s="249"/>
      <c r="AD24" s="249"/>
      <c r="AE24" s="249"/>
      <c r="AF24" s="249"/>
      <c r="AG24" s="249"/>
      <c r="AH24" s="246"/>
      <c r="AJ24" s="247"/>
      <c r="AL24" s="73"/>
      <c r="AM24" s="73"/>
    </row>
    <row r="25" spans="1:39" s="28" customFormat="1" ht="23.25" customHeight="1">
      <c r="A25" s="267" t="s">
        <v>110</v>
      </c>
      <c r="B25" s="29">
        <v>1</v>
      </c>
      <c r="C25" s="29" t="s">
        <v>34</v>
      </c>
      <c r="D25" s="29">
        <v>6</v>
      </c>
      <c r="E25" s="29">
        <f>IF(J23="","",J23)</f>
        <v>0</v>
      </c>
      <c r="F25" s="29" t="s">
        <v>34</v>
      </c>
      <c r="G25" s="29">
        <f>IF(H23="","",H23)</f>
        <v>3</v>
      </c>
      <c r="H25" s="258"/>
      <c r="I25" s="258"/>
      <c r="J25" s="258"/>
      <c r="K25" s="27">
        <v>5</v>
      </c>
      <c r="L25" s="29" t="s">
        <v>34</v>
      </c>
      <c r="M25" s="27">
        <v>0</v>
      </c>
      <c r="N25" s="27"/>
      <c r="O25" s="29" t="s">
        <v>34</v>
      </c>
      <c r="P25" s="27"/>
      <c r="Q25" s="27"/>
      <c r="R25" s="29" t="s">
        <v>34</v>
      </c>
      <c r="S25" s="27"/>
      <c r="T25" s="27"/>
      <c r="U25" s="29" t="s">
        <v>34</v>
      </c>
      <c r="V25" s="27"/>
      <c r="W25" s="27"/>
      <c r="X25" s="29" t="s">
        <v>34</v>
      </c>
      <c r="Y25" s="27"/>
      <c r="Z25" s="249">
        <f>COUNTIF(B26:Y26,"○")+COUNTIF(B26:Y26,"△")+COUNTIF(B26:Y26,"●")</f>
        <v>3</v>
      </c>
      <c r="AA25" s="249">
        <f>COUNTIF(B26:Y26,"○")</f>
        <v>1</v>
      </c>
      <c r="AB25" s="249">
        <f>COUNTIF(B26:Y26,"●")</f>
        <v>2</v>
      </c>
      <c r="AC25" s="249">
        <f>COUNTIF(B26:Y26,"△")</f>
        <v>0</v>
      </c>
      <c r="AD25" s="249">
        <f>SUM(B25,E25,K25,N25,Q25,T25,W25)</f>
        <v>6</v>
      </c>
      <c r="AE25" s="249">
        <f>SUM(D25,G25,M25,P25,S25,V25,Y25)</f>
        <v>9</v>
      </c>
      <c r="AF25" s="249">
        <f>AD25-AE25</f>
        <v>-3</v>
      </c>
      <c r="AG25" s="249">
        <f>IF(COUNT(AA25:AC26),AA25*3+AC25,)</f>
        <v>3</v>
      </c>
      <c r="AH25" s="245">
        <f>RANK(AJ25,$AJ21:$AJ28,0)</f>
        <v>3</v>
      </c>
      <c r="AJ25" s="247">
        <f>AG25*100+AF25+AD25/100</f>
        <v>297.06</v>
      </c>
      <c r="AL25" s="73"/>
      <c r="AM25" s="73"/>
    </row>
    <row r="26" spans="1:39" s="28" customFormat="1" ht="23.25" customHeight="1">
      <c r="A26" s="267"/>
      <c r="B26" s="248" t="str">
        <f>IF(B25="","",IF(B25&gt;D25,"○",IF(B25=D25,"△",IF(B25&lt;D25,"●"))))</f>
        <v>●</v>
      </c>
      <c r="C26" s="248"/>
      <c r="D26" s="248"/>
      <c r="E26" s="248" t="str">
        <f>IF(E25="","",IF(E25&gt;G25,"○",IF(E25=G25,"△",IF(E25&lt;G25,"●"))))</f>
        <v>●</v>
      </c>
      <c r="F26" s="248"/>
      <c r="G26" s="248"/>
      <c r="H26" s="258"/>
      <c r="I26" s="258"/>
      <c r="J26" s="258"/>
      <c r="K26" s="255" t="str">
        <f>IF(K25="","",IF(K25&gt;M25,"○",IF(K25=M25,"△",IF(K25&lt;M25,"●"))))</f>
        <v>○</v>
      </c>
      <c r="L26" s="256"/>
      <c r="M26" s="257"/>
      <c r="N26" s="255">
        <f>IF(N25="","",IF(N25&gt;P25,"○",IF(N25=P25,"△",IF(N25&lt;P25,"●"))))</f>
      </c>
      <c r="O26" s="256"/>
      <c r="P26" s="257"/>
      <c r="Q26" s="255">
        <f>IF(Q25="","",IF(Q25&gt;S25,"○",IF(Q25=S25,"△",IF(Q25&lt;S25,"●"))))</f>
      </c>
      <c r="R26" s="256"/>
      <c r="S26" s="257"/>
      <c r="T26" s="255">
        <f>IF(T25="","",IF(T25&gt;V25,"○",IF(T25=V25,"△",IF(T25&lt;V25,"●"))))</f>
      </c>
      <c r="U26" s="256"/>
      <c r="V26" s="257"/>
      <c r="W26" s="255">
        <f>IF(W25="","",IF(W25&gt;Y25,"○",IF(W25=Y25,"△",IF(W25&lt;Y25,"●"))))</f>
      </c>
      <c r="X26" s="256"/>
      <c r="Y26" s="257"/>
      <c r="Z26" s="249"/>
      <c r="AA26" s="249"/>
      <c r="AB26" s="249"/>
      <c r="AC26" s="249"/>
      <c r="AD26" s="249"/>
      <c r="AE26" s="249"/>
      <c r="AF26" s="249"/>
      <c r="AG26" s="249"/>
      <c r="AH26" s="246"/>
      <c r="AJ26" s="247"/>
      <c r="AL26" s="73"/>
      <c r="AM26" s="73"/>
    </row>
    <row r="27" spans="1:39" s="28" customFormat="1" ht="23.25" customHeight="1">
      <c r="A27" s="267" t="s">
        <v>109</v>
      </c>
      <c r="B27" s="29">
        <v>0</v>
      </c>
      <c r="C27" s="29" t="s">
        <v>34</v>
      </c>
      <c r="D27" s="29">
        <f>IF(H21="","",H21)</f>
        <v>6</v>
      </c>
      <c r="E27" s="29">
        <f>IF(J23="","",J23)</f>
        <v>0</v>
      </c>
      <c r="F27" s="29" t="s">
        <v>34</v>
      </c>
      <c r="G27" s="29">
        <v>5</v>
      </c>
      <c r="H27" s="29">
        <f>IF(M25="","",M25)</f>
        <v>0</v>
      </c>
      <c r="I27" s="29" t="s">
        <v>34</v>
      </c>
      <c r="J27" s="29">
        <f>IF(K25="","",K25)</f>
        <v>5</v>
      </c>
      <c r="K27" s="258"/>
      <c r="L27" s="258"/>
      <c r="M27" s="258"/>
      <c r="N27" s="27"/>
      <c r="O27" s="29" t="s">
        <v>34</v>
      </c>
      <c r="P27" s="27"/>
      <c r="Q27" s="27"/>
      <c r="R27" s="29" t="s">
        <v>34</v>
      </c>
      <c r="S27" s="27"/>
      <c r="T27" s="27"/>
      <c r="U27" s="29" t="s">
        <v>34</v>
      </c>
      <c r="V27" s="27"/>
      <c r="W27" s="27"/>
      <c r="X27" s="29" t="s">
        <v>34</v>
      </c>
      <c r="Y27" s="27"/>
      <c r="Z27" s="249">
        <f>COUNTIF(B28:Y28,"○")+COUNTIF(B28:Y28,"△")+COUNTIF(B28:Y28,"●")</f>
        <v>3</v>
      </c>
      <c r="AA27" s="249">
        <f>COUNTIF(B28:Y28,"○")</f>
        <v>0</v>
      </c>
      <c r="AB27" s="249">
        <f>COUNTIF(B28:Y28,"●")</f>
        <v>3</v>
      </c>
      <c r="AC27" s="249">
        <f>COUNTIF(B28:Y28,"△")</f>
        <v>0</v>
      </c>
      <c r="AD27" s="249">
        <f>SUM(B27,E27,H27,N27,Q27,T27,W27)</f>
        <v>0</v>
      </c>
      <c r="AE27" s="249">
        <f>SUM(D27,G27,J27,P27,S27,V27,Y27)</f>
        <v>16</v>
      </c>
      <c r="AF27" s="249">
        <f>AD27-AE27</f>
        <v>-16</v>
      </c>
      <c r="AG27" s="249">
        <f>IF(COUNT(AA27:AC28),AA27*3+AC27,)</f>
        <v>0</v>
      </c>
      <c r="AH27" s="245">
        <f>RANK(AJ27,$AJ21:$AJ28,0)</f>
        <v>4</v>
      </c>
      <c r="AJ27" s="247">
        <f>AG27*100+AF27+AD27/100</f>
        <v>-16</v>
      </c>
      <c r="AL27" s="73"/>
      <c r="AM27" s="73"/>
    </row>
    <row r="28" spans="1:39" s="28" customFormat="1" ht="23.25" customHeight="1">
      <c r="A28" s="267"/>
      <c r="B28" s="248" t="str">
        <f>IF(B27="","",IF(B27&gt;D27,"○",IF(B27=D27,"△",IF(B27&lt;D27,"●"))))</f>
        <v>●</v>
      </c>
      <c r="C28" s="248"/>
      <c r="D28" s="248"/>
      <c r="E28" s="248" t="str">
        <f>IF(E27="","",IF(E27&gt;G27,"○",IF(E27=G27,"△",IF(E27&lt;G27,"●"))))</f>
        <v>●</v>
      </c>
      <c r="F28" s="248"/>
      <c r="G28" s="248"/>
      <c r="H28" s="248" t="str">
        <f>IF(H27="","",IF(H27&gt;J27,"○",IF(H27=J27,"△",IF(H27&lt;J27,"●"))))</f>
        <v>●</v>
      </c>
      <c r="I28" s="248"/>
      <c r="J28" s="248"/>
      <c r="K28" s="258"/>
      <c r="L28" s="258"/>
      <c r="M28" s="258"/>
      <c r="N28" s="248">
        <f>IF(N27="","",IF(N27&gt;P27,"○",IF(N27=P27,"△",IF(N27&lt;P27,"●"))))</f>
      </c>
      <c r="O28" s="248"/>
      <c r="P28" s="248"/>
      <c r="Q28" s="248">
        <f>IF(Q27="","",IF(Q27&gt;S27,"○",IF(Q27=S27,"△",IF(Q27&lt;S27,"●"))))</f>
      </c>
      <c r="R28" s="248"/>
      <c r="S28" s="248"/>
      <c r="T28" s="248">
        <f>IF(T27="","",IF(T27&gt;V27,"○",IF(T27=V27,"△",IF(T27&lt;V27,"●"))))</f>
      </c>
      <c r="U28" s="248"/>
      <c r="V28" s="248"/>
      <c r="W28" s="248">
        <f>IF(W27="","",IF(W27&gt;Y27,"○",IF(W27=Y27,"△",IF(W27&lt;Y27,"●"))))</f>
      </c>
      <c r="X28" s="248"/>
      <c r="Y28" s="248"/>
      <c r="Z28" s="249"/>
      <c r="AA28" s="249"/>
      <c r="AB28" s="249"/>
      <c r="AC28" s="249"/>
      <c r="AD28" s="249"/>
      <c r="AE28" s="249"/>
      <c r="AF28" s="249"/>
      <c r="AG28" s="249"/>
      <c r="AH28" s="246"/>
      <c r="AJ28" s="247"/>
      <c r="AL28" s="73"/>
      <c r="AM28" s="73"/>
    </row>
    <row r="29" ht="13.5">
      <c r="AL29" s="73"/>
    </row>
    <row r="30" spans="1:40" s="28" customFormat="1" ht="23.25" customHeight="1">
      <c r="A30" s="70" t="s">
        <v>38</v>
      </c>
      <c r="B30" s="250" t="str">
        <f>A31</f>
        <v>清水クラブSS</v>
      </c>
      <c r="C30" s="250"/>
      <c r="D30" s="250"/>
      <c r="E30" s="251" t="str">
        <f>A33</f>
        <v>浜田SSS</v>
      </c>
      <c r="F30" s="251"/>
      <c r="G30" s="251"/>
      <c r="H30" s="251" t="str">
        <f>A35</f>
        <v>江尻SSS</v>
      </c>
      <c r="I30" s="251"/>
      <c r="J30" s="251"/>
      <c r="K30" s="252" t="str">
        <f>A37</f>
        <v>T.S.C</v>
      </c>
      <c r="L30" s="253"/>
      <c r="M30" s="254"/>
      <c r="N30" s="251" t="e">
        <f>#REF!</f>
        <v>#REF!</v>
      </c>
      <c r="O30" s="251"/>
      <c r="P30" s="251"/>
      <c r="Q30" s="250"/>
      <c r="R30" s="250"/>
      <c r="S30" s="250"/>
      <c r="T30" s="251" t="e">
        <f>IF(#REF!="","",#REF!)</f>
        <v>#REF!</v>
      </c>
      <c r="U30" s="251"/>
      <c r="V30" s="251"/>
      <c r="W30" s="251" t="e">
        <f>IF(#REF!="","",#REF!)</f>
        <v>#REF!</v>
      </c>
      <c r="X30" s="251"/>
      <c r="Y30" s="251"/>
      <c r="Z30" s="30" t="s">
        <v>14</v>
      </c>
      <c r="AA30" s="31" t="s">
        <v>27</v>
      </c>
      <c r="AB30" s="31" t="s">
        <v>28</v>
      </c>
      <c r="AC30" s="31" t="s">
        <v>29</v>
      </c>
      <c r="AD30" s="32" t="s">
        <v>15</v>
      </c>
      <c r="AE30" s="32" t="s">
        <v>30</v>
      </c>
      <c r="AF30" s="34" t="s">
        <v>31</v>
      </c>
      <c r="AG30" s="31" t="s">
        <v>32</v>
      </c>
      <c r="AH30" s="33" t="s">
        <v>33</v>
      </c>
      <c r="AL30" s="73"/>
      <c r="AM30" s="73"/>
      <c r="AN30" s="73"/>
    </row>
    <row r="31" spans="1:40" s="28" customFormat="1" ht="23.25" customHeight="1">
      <c r="A31" s="260" t="s">
        <v>111</v>
      </c>
      <c r="B31" s="258"/>
      <c r="C31" s="258"/>
      <c r="D31" s="258"/>
      <c r="E31" s="27">
        <v>2</v>
      </c>
      <c r="F31" s="29" t="s">
        <v>34</v>
      </c>
      <c r="G31" s="27">
        <v>0</v>
      </c>
      <c r="H31" s="27">
        <v>1</v>
      </c>
      <c r="I31" s="29" t="s">
        <v>34</v>
      </c>
      <c r="J31" s="27">
        <v>1</v>
      </c>
      <c r="K31" s="27">
        <v>6</v>
      </c>
      <c r="L31" s="29" t="s">
        <v>34</v>
      </c>
      <c r="M31" s="27">
        <v>0</v>
      </c>
      <c r="N31" s="27"/>
      <c r="O31" s="29" t="s">
        <v>34</v>
      </c>
      <c r="P31" s="27"/>
      <c r="Q31" s="27"/>
      <c r="R31" s="29" t="s">
        <v>34</v>
      </c>
      <c r="S31" s="27"/>
      <c r="T31" s="27"/>
      <c r="U31" s="29" t="s">
        <v>34</v>
      </c>
      <c r="V31" s="27"/>
      <c r="W31" s="27"/>
      <c r="X31" s="29" t="s">
        <v>34</v>
      </c>
      <c r="Y31" s="27"/>
      <c r="Z31" s="249">
        <f>COUNTIF(E32:Y32,"○")+COUNTIF(E32:Y32,"△")+COUNTIF(E32:Y32,"●")</f>
        <v>3</v>
      </c>
      <c r="AA31" s="249">
        <f>COUNTIF(E32:Y32,"○")</f>
        <v>2</v>
      </c>
      <c r="AB31" s="249">
        <f>COUNTIF(E32:Y32,"●")</f>
        <v>0</v>
      </c>
      <c r="AC31" s="249">
        <f>COUNTIF(E32:Y32,"△")</f>
        <v>1</v>
      </c>
      <c r="AD31" s="249">
        <f>SUM(E31,H31,K31,N31,Q31,T31,W31)</f>
        <v>9</v>
      </c>
      <c r="AE31" s="249">
        <f>SUM(G31,J31,M31,P31,S31,V31,Y31)</f>
        <v>1</v>
      </c>
      <c r="AF31" s="249">
        <f>AD31-AE31</f>
        <v>8</v>
      </c>
      <c r="AG31" s="249">
        <f>IF(COUNT(AA31:AC32),AA31*3+AC31,)</f>
        <v>7</v>
      </c>
      <c r="AH31" s="245">
        <f>RANK(AJ31,$AJ31:$AJ38,0)</f>
        <v>1</v>
      </c>
      <c r="AJ31" s="247">
        <f>AG31*100+AF31+AD31/100</f>
        <v>708.09</v>
      </c>
      <c r="AL31" s="73"/>
      <c r="AM31" s="73"/>
      <c r="AN31" s="73"/>
    </row>
    <row r="32" spans="1:40" s="28" customFormat="1" ht="23.25" customHeight="1">
      <c r="A32" s="260"/>
      <c r="B32" s="258"/>
      <c r="C32" s="258"/>
      <c r="D32" s="258"/>
      <c r="E32" s="248" t="str">
        <f>IF(E31="","",IF(E31&gt;G31,"○",IF(E31=G31,"△",IF(E31&lt;G31,"●"))))</f>
        <v>○</v>
      </c>
      <c r="F32" s="248"/>
      <c r="G32" s="248"/>
      <c r="H32" s="248" t="str">
        <f>IF(H31="","",IF(H31&gt;J31,"○",IF(H31=J31,"△",IF(H31&lt;J31,"●"))))</f>
        <v>△</v>
      </c>
      <c r="I32" s="248"/>
      <c r="J32" s="248"/>
      <c r="K32" s="255" t="str">
        <f>IF(K31="","",IF(K31&gt;M31,"○",IF(K31=M31,"△",IF(K31&lt;M31,"●"))))</f>
        <v>○</v>
      </c>
      <c r="L32" s="256"/>
      <c r="M32" s="257"/>
      <c r="N32" s="248">
        <f>IF(N31="","",IF(N31&gt;P31,"○",IF(N31=P31,"△",IF(N31&lt;P31,"●"))))</f>
      </c>
      <c r="O32" s="248"/>
      <c r="P32" s="248"/>
      <c r="Q32" s="248">
        <f>IF(Q31="","",IF(Q31&gt;S31,"○",IF(Q31=S31,"△",IF(Q31&lt;S31,"●"))))</f>
      </c>
      <c r="R32" s="248"/>
      <c r="S32" s="248"/>
      <c r="T32" s="248">
        <f>IF(T31="","",IF(T31&gt;V31,"○",IF(T31=V31,"△",IF(T31&lt;V31,"●"))))</f>
      </c>
      <c r="U32" s="248"/>
      <c r="V32" s="248"/>
      <c r="W32" s="248">
        <f>IF(W31="","",IF(W31&gt;Y31,"○",IF(W31=Y31,"△",IF(W31&lt;Y31,"●"))))</f>
      </c>
      <c r="X32" s="248"/>
      <c r="Y32" s="248"/>
      <c r="Z32" s="249"/>
      <c r="AA32" s="249"/>
      <c r="AB32" s="249"/>
      <c r="AC32" s="249"/>
      <c r="AD32" s="249"/>
      <c r="AE32" s="249"/>
      <c r="AF32" s="249"/>
      <c r="AG32" s="249"/>
      <c r="AH32" s="246"/>
      <c r="AJ32" s="247"/>
      <c r="AL32" s="73"/>
      <c r="AM32" s="73"/>
      <c r="AN32" s="73"/>
    </row>
    <row r="33" spans="1:40" s="28" customFormat="1" ht="23.25" customHeight="1">
      <c r="A33" s="267" t="s">
        <v>112</v>
      </c>
      <c r="B33" s="29">
        <v>0</v>
      </c>
      <c r="C33" s="29" t="s">
        <v>34</v>
      </c>
      <c r="D33" s="29">
        <v>2</v>
      </c>
      <c r="E33" s="258"/>
      <c r="F33" s="258"/>
      <c r="G33" s="258"/>
      <c r="H33" s="27">
        <v>0</v>
      </c>
      <c r="I33" s="29" t="s">
        <v>34</v>
      </c>
      <c r="J33" s="27">
        <v>0</v>
      </c>
      <c r="K33" s="27">
        <v>3</v>
      </c>
      <c r="L33" s="29" t="s">
        <v>34</v>
      </c>
      <c r="M33" s="27">
        <v>1</v>
      </c>
      <c r="N33" s="27"/>
      <c r="O33" s="29" t="s">
        <v>34</v>
      </c>
      <c r="P33" s="27"/>
      <c r="Q33" s="27"/>
      <c r="R33" s="29" t="s">
        <v>34</v>
      </c>
      <c r="S33" s="27"/>
      <c r="T33" s="27"/>
      <c r="U33" s="29" t="s">
        <v>34</v>
      </c>
      <c r="V33" s="27"/>
      <c r="W33" s="27"/>
      <c r="X33" s="29" t="s">
        <v>34</v>
      </c>
      <c r="Y33" s="27"/>
      <c r="Z33" s="249">
        <f>COUNTIF(B34:Y34,"○")+COUNTIF(B34:Y34,"△")+COUNTIF(B34:Y34,"●")</f>
        <v>3</v>
      </c>
      <c r="AA33" s="249">
        <f>COUNTIF(B34:Y34,"○")</f>
        <v>1</v>
      </c>
      <c r="AB33" s="249">
        <f>COUNTIF(B34:Y34,"●")</f>
        <v>1</v>
      </c>
      <c r="AC33" s="249">
        <f>COUNTIF(B34:Y34,"△")</f>
        <v>1</v>
      </c>
      <c r="AD33" s="249">
        <f>SUM(B33,H33,K33,N33,Q33,T33,W33)</f>
        <v>3</v>
      </c>
      <c r="AE33" s="249">
        <f>SUM(D33,J33,M33,P33,S33,V33,Y33)</f>
        <v>3</v>
      </c>
      <c r="AF33" s="249">
        <f>AD33-AE33</f>
        <v>0</v>
      </c>
      <c r="AG33" s="249">
        <f>IF(COUNT(AA33:AC34),AA33*3+AC33,)</f>
        <v>4</v>
      </c>
      <c r="AH33" s="245">
        <f>RANK(AJ33,$AJ31:$AJ38,0)</f>
        <v>3</v>
      </c>
      <c r="AJ33" s="247">
        <f>AG33*100+AF33+AD33/100</f>
        <v>400.03</v>
      </c>
      <c r="AL33" s="73"/>
      <c r="AM33" s="73"/>
      <c r="AN33" s="73"/>
    </row>
    <row r="34" spans="1:39" s="28" customFormat="1" ht="23.25" customHeight="1">
      <c r="A34" s="267"/>
      <c r="B34" s="248" t="str">
        <f>IF(B33="","",IF(B33&gt;D33,"○",IF(B33=D33,"△",IF(B33&lt;D33,"●"))))</f>
        <v>●</v>
      </c>
      <c r="C34" s="248"/>
      <c r="D34" s="248"/>
      <c r="E34" s="258"/>
      <c r="F34" s="258"/>
      <c r="G34" s="258"/>
      <c r="H34" s="248" t="str">
        <f>IF(H33="","",IF(H33&gt;J33,"○",IF(H33=J33,"△",IF(H33&lt;J33,"●"))))</f>
        <v>△</v>
      </c>
      <c r="I34" s="248"/>
      <c r="J34" s="248"/>
      <c r="K34" s="255" t="str">
        <f>IF(K33="","",IF(K33&gt;M33,"○",IF(K33=M33,"△",IF(K33&lt;M33,"●"))))</f>
        <v>○</v>
      </c>
      <c r="L34" s="256"/>
      <c r="M34" s="257"/>
      <c r="N34" s="248">
        <f>IF(N33="","",IF(N33&gt;P33,"○",IF(N33=P33,"△",IF(N33&lt;P33,"●"))))</f>
      </c>
      <c r="O34" s="248"/>
      <c r="P34" s="248"/>
      <c r="Q34" s="248">
        <f>IF(Q33="","",IF(Q33&gt;S33,"○",IF(Q33=S33,"△",IF(Q33&lt;S33,"●"))))</f>
      </c>
      <c r="R34" s="248"/>
      <c r="S34" s="248"/>
      <c r="T34" s="248">
        <f>IF(T33="","",IF(T33&gt;V33,"○",IF(T33=V33,"△",IF(T33&lt;V33,"●"))))</f>
      </c>
      <c r="U34" s="248"/>
      <c r="V34" s="248"/>
      <c r="W34" s="248">
        <f>IF(W33="","",IF(W33&gt;Y33,"○",IF(W33=Y33,"△",IF(W33&lt;Y33,"●"))))</f>
      </c>
      <c r="X34" s="248"/>
      <c r="Y34" s="248"/>
      <c r="Z34" s="249"/>
      <c r="AA34" s="249"/>
      <c r="AB34" s="249"/>
      <c r="AC34" s="249"/>
      <c r="AD34" s="249"/>
      <c r="AE34" s="249"/>
      <c r="AF34" s="249"/>
      <c r="AG34" s="249"/>
      <c r="AH34" s="246"/>
      <c r="AJ34" s="247"/>
      <c r="AL34" s="73"/>
      <c r="AM34" s="73"/>
    </row>
    <row r="35" spans="1:39" s="28" customFormat="1" ht="23.25" customHeight="1">
      <c r="A35" s="265" t="s">
        <v>113</v>
      </c>
      <c r="B35" s="29">
        <v>1</v>
      </c>
      <c r="C35" s="29" t="s">
        <v>34</v>
      </c>
      <c r="D35" s="29">
        <v>1</v>
      </c>
      <c r="E35" s="29">
        <f>IF(J33="","",J33)</f>
        <v>0</v>
      </c>
      <c r="F35" s="29" t="s">
        <v>34</v>
      </c>
      <c r="G35" s="29">
        <f>IF(H33="","",H33)</f>
        <v>0</v>
      </c>
      <c r="H35" s="258"/>
      <c r="I35" s="258"/>
      <c r="J35" s="258"/>
      <c r="K35" s="27">
        <v>2</v>
      </c>
      <c r="L35" s="29" t="s">
        <v>34</v>
      </c>
      <c r="M35" s="27">
        <v>0</v>
      </c>
      <c r="N35" s="27"/>
      <c r="O35" s="29" t="s">
        <v>34</v>
      </c>
      <c r="P35" s="27"/>
      <c r="Q35" s="27"/>
      <c r="R35" s="29" t="s">
        <v>34</v>
      </c>
      <c r="S35" s="27"/>
      <c r="T35" s="27"/>
      <c r="U35" s="29" t="s">
        <v>34</v>
      </c>
      <c r="V35" s="27"/>
      <c r="W35" s="27"/>
      <c r="X35" s="29" t="s">
        <v>34</v>
      </c>
      <c r="Y35" s="27"/>
      <c r="Z35" s="249">
        <f>COUNTIF(B36:Y36,"○")+COUNTIF(B36:Y36,"△")+COUNTIF(B36:Y36,"●")</f>
        <v>3</v>
      </c>
      <c r="AA35" s="249">
        <f>COUNTIF(B36:Y36,"○")</f>
        <v>1</v>
      </c>
      <c r="AB35" s="249">
        <f>COUNTIF(B36:Y36,"●")</f>
        <v>0</v>
      </c>
      <c r="AC35" s="249">
        <f>COUNTIF(B36:Y36,"△")</f>
        <v>2</v>
      </c>
      <c r="AD35" s="249">
        <f>SUM(B35,E35,K35,N35,Q35,T35,W35)</f>
        <v>3</v>
      </c>
      <c r="AE35" s="249">
        <f>SUM(D35,G35,M35,P35,S35,V35,Y35)</f>
        <v>1</v>
      </c>
      <c r="AF35" s="249">
        <f>AD35-AE35</f>
        <v>2</v>
      </c>
      <c r="AG35" s="249">
        <f>IF(COUNT(AA35:AC36),AA35*3+AC35,)</f>
        <v>5</v>
      </c>
      <c r="AH35" s="245">
        <f>RANK(AJ35,$AJ31:$AJ38,0)</f>
        <v>2</v>
      </c>
      <c r="AJ35" s="247">
        <f>AG35*100+AF35+AD35/100</f>
        <v>502.03</v>
      </c>
      <c r="AL35" s="73"/>
      <c r="AM35" s="73"/>
    </row>
    <row r="36" spans="1:39" s="28" customFormat="1" ht="23.25" customHeight="1">
      <c r="A36" s="265"/>
      <c r="B36" s="248" t="str">
        <f>IF(B35="","",IF(B35&gt;D35,"○",IF(B35=D35,"△",IF(B35&lt;D35,"●"))))</f>
        <v>△</v>
      </c>
      <c r="C36" s="248"/>
      <c r="D36" s="248"/>
      <c r="E36" s="248" t="str">
        <f>IF(E35="","",IF(E35&gt;G35,"○",IF(E35=G35,"△",IF(E35&lt;G35,"●"))))</f>
        <v>△</v>
      </c>
      <c r="F36" s="248"/>
      <c r="G36" s="248"/>
      <c r="H36" s="258"/>
      <c r="I36" s="258"/>
      <c r="J36" s="258"/>
      <c r="K36" s="255" t="str">
        <f>IF(K35="","",IF(K35&gt;M35,"○",IF(K35=M35,"△",IF(K35&lt;M35,"●"))))</f>
        <v>○</v>
      </c>
      <c r="L36" s="256"/>
      <c r="M36" s="257"/>
      <c r="N36" s="255">
        <f>IF(N35="","",IF(N35&gt;P35,"○",IF(N35=P35,"△",IF(N35&lt;P35,"●"))))</f>
      </c>
      <c r="O36" s="256"/>
      <c r="P36" s="257"/>
      <c r="Q36" s="255">
        <f>IF(Q35="","",IF(Q35&gt;S35,"○",IF(Q35=S35,"△",IF(Q35&lt;S35,"●"))))</f>
      </c>
      <c r="R36" s="256"/>
      <c r="S36" s="257"/>
      <c r="T36" s="255">
        <f>IF(T35="","",IF(T35&gt;V35,"○",IF(T35=V35,"△",IF(T35&lt;V35,"●"))))</f>
      </c>
      <c r="U36" s="256"/>
      <c r="V36" s="257"/>
      <c r="W36" s="255">
        <f>IF(W35="","",IF(W35&gt;Y35,"○",IF(W35=Y35,"△",IF(W35&lt;Y35,"●"))))</f>
      </c>
      <c r="X36" s="256"/>
      <c r="Y36" s="257"/>
      <c r="Z36" s="249"/>
      <c r="AA36" s="249"/>
      <c r="AB36" s="249"/>
      <c r="AC36" s="249"/>
      <c r="AD36" s="249"/>
      <c r="AE36" s="249"/>
      <c r="AF36" s="249"/>
      <c r="AG36" s="249"/>
      <c r="AH36" s="246"/>
      <c r="AJ36" s="247"/>
      <c r="AL36" s="73"/>
      <c r="AM36" s="73"/>
    </row>
    <row r="37" spans="1:39" s="28" customFormat="1" ht="23.25" customHeight="1">
      <c r="A37" s="267" t="s">
        <v>114</v>
      </c>
      <c r="B37" s="29">
        <v>0</v>
      </c>
      <c r="C37" s="29" t="s">
        <v>34</v>
      </c>
      <c r="D37" s="29">
        <v>6</v>
      </c>
      <c r="E37" s="29">
        <v>1</v>
      </c>
      <c r="F37" s="29" t="s">
        <v>34</v>
      </c>
      <c r="G37" s="29">
        <v>3</v>
      </c>
      <c r="H37" s="29">
        <f>IF(M35="","",M35)</f>
        <v>0</v>
      </c>
      <c r="I37" s="29" t="s">
        <v>34</v>
      </c>
      <c r="J37" s="29">
        <f>IF(K35="","",K35)</f>
        <v>2</v>
      </c>
      <c r="K37" s="258"/>
      <c r="L37" s="258"/>
      <c r="M37" s="258"/>
      <c r="N37" s="27"/>
      <c r="O37" s="29" t="s">
        <v>34</v>
      </c>
      <c r="P37" s="27"/>
      <c r="Q37" s="27"/>
      <c r="R37" s="29" t="s">
        <v>34</v>
      </c>
      <c r="S37" s="27"/>
      <c r="T37" s="27"/>
      <c r="U37" s="29" t="s">
        <v>34</v>
      </c>
      <c r="V37" s="27"/>
      <c r="W37" s="27"/>
      <c r="X37" s="29" t="s">
        <v>34</v>
      </c>
      <c r="Y37" s="27"/>
      <c r="Z37" s="249">
        <f>COUNTIF(B38:Y38,"○")+COUNTIF(B38:Y38,"△")+COUNTIF(B38:Y38,"●")</f>
        <v>3</v>
      </c>
      <c r="AA37" s="249">
        <f>COUNTIF(B38:Y38,"○")</f>
        <v>0</v>
      </c>
      <c r="AB37" s="249">
        <f>COUNTIF(B38:Y38,"●")</f>
        <v>3</v>
      </c>
      <c r="AC37" s="249">
        <f>COUNTIF(B38:Y38,"△")</f>
        <v>0</v>
      </c>
      <c r="AD37" s="249">
        <f>SUM(B37,E37,H37,N37,Q37,T37,W37)</f>
        <v>1</v>
      </c>
      <c r="AE37" s="249">
        <f>SUM(D37,G37,J37,P37,S37,V37,Y37)</f>
        <v>11</v>
      </c>
      <c r="AF37" s="249">
        <f>AD37-AE37</f>
        <v>-10</v>
      </c>
      <c r="AG37" s="249">
        <f>IF(COUNT(AA37:AC38),AA37*3+AC37,)</f>
        <v>0</v>
      </c>
      <c r="AH37" s="245">
        <f>RANK(AJ37,$AJ31:$AJ38,0)</f>
        <v>4</v>
      </c>
      <c r="AJ37" s="247">
        <f>AG37*100+AF37+AD37/100</f>
        <v>-9.99</v>
      </c>
      <c r="AL37" s="73"/>
      <c r="AM37" s="73"/>
    </row>
    <row r="38" spans="1:39" s="28" customFormat="1" ht="23.25" customHeight="1">
      <c r="A38" s="267"/>
      <c r="B38" s="248" t="str">
        <f>IF(B37="","",IF(B37&gt;D37,"○",IF(B37=D37,"△",IF(B37&lt;D37,"●"))))</f>
        <v>●</v>
      </c>
      <c r="C38" s="248"/>
      <c r="D38" s="248"/>
      <c r="E38" s="248" t="str">
        <f>IF(E37="","",IF(E37&gt;G37,"○",IF(E37=G37,"△",IF(E37&lt;G37,"●"))))</f>
        <v>●</v>
      </c>
      <c r="F38" s="248"/>
      <c r="G38" s="248"/>
      <c r="H38" s="248" t="str">
        <f>IF(H37="","",IF(H37&gt;J37,"○",IF(H37=J37,"△",IF(H37&lt;J37,"●"))))</f>
        <v>●</v>
      </c>
      <c r="I38" s="248"/>
      <c r="J38" s="248"/>
      <c r="K38" s="258"/>
      <c r="L38" s="258"/>
      <c r="M38" s="258"/>
      <c r="N38" s="248">
        <f>IF(N37="","",IF(N37&gt;P37,"○",IF(N37=P37,"△",IF(N37&lt;P37,"●"))))</f>
      </c>
      <c r="O38" s="248"/>
      <c r="P38" s="248"/>
      <c r="Q38" s="248">
        <f>IF(Q37="","",IF(Q37&gt;S37,"○",IF(Q37=S37,"△",IF(Q37&lt;S37,"●"))))</f>
      </c>
      <c r="R38" s="248"/>
      <c r="S38" s="248"/>
      <c r="T38" s="248">
        <f>IF(T37="","",IF(T37&gt;V37,"○",IF(T37=V37,"△",IF(T37&lt;V37,"●"))))</f>
      </c>
      <c r="U38" s="248"/>
      <c r="V38" s="248"/>
      <c r="W38" s="248">
        <f>IF(W37="","",IF(W37&gt;Y37,"○",IF(W37=Y37,"△",IF(W37&lt;Y37,"●"))))</f>
      </c>
      <c r="X38" s="248"/>
      <c r="Y38" s="248"/>
      <c r="Z38" s="249"/>
      <c r="AA38" s="249"/>
      <c r="AB38" s="249"/>
      <c r="AC38" s="249"/>
      <c r="AD38" s="249"/>
      <c r="AE38" s="249"/>
      <c r="AF38" s="249"/>
      <c r="AG38" s="249"/>
      <c r="AH38" s="246"/>
      <c r="AJ38" s="247"/>
      <c r="AL38" s="73"/>
      <c r="AM38" s="73"/>
    </row>
    <row r="40" spans="1:40" s="28" customFormat="1" ht="23.25" customHeight="1">
      <c r="A40" s="70" t="s">
        <v>39</v>
      </c>
      <c r="B40" s="250" t="str">
        <f>A41</f>
        <v>由比SSS</v>
      </c>
      <c r="C40" s="250"/>
      <c r="D40" s="250"/>
      <c r="E40" s="251" t="str">
        <f>A43</f>
        <v>辻SSS</v>
      </c>
      <c r="F40" s="251"/>
      <c r="G40" s="251"/>
      <c r="H40" s="251" t="str">
        <f>A45</f>
        <v>庵原SCSSS</v>
      </c>
      <c r="I40" s="251"/>
      <c r="J40" s="251"/>
      <c r="K40" s="252" t="str">
        <f>A47</f>
        <v>有度FC</v>
      </c>
      <c r="L40" s="253"/>
      <c r="M40" s="254"/>
      <c r="N40" s="251" t="e">
        <f>#REF!</f>
        <v>#REF!</v>
      </c>
      <c r="O40" s="251"/>
      <c r="P40" s="251"/>
      <c r="Q40" s="250"/>
      <c r="R40" s="250"/>
      <c r="S40" s="250"/>
      <c r="T40" s="251" t="e">
        <f>IF(#REF!="","",#REF!)</f>
        <v>#REF!</v>
      </c>
      <c r="U40" s="251"/>
      <c r="V40" s="251"/>
      <c r="W40" s="251" t="e">
        <f>IF(#REF!="","",#REF!)</f>
        <v>#REF!</v>
      </c>
      <c r="X40" s="251"/>
      <c r="Y40" s="251"/>
      <c r="Z40" s="30" t="s">
        <v>14</v>
      </c>
      <c r="AA40" s="31" t="s">
        <v>27</v>
      </c>
      <c r="AB40" s="31" t="s">
        <v>28</v>
      </c>
      <c r="AC40" s="31" t="s">
        <v>29</v>
      </c>
      <c r="AD40" s="32" t="s">
        <v>15</v>
      </c>
      <c r="AE40" s="32" t="s">
        <v>30</v>
      </c>
      <c r="AF40" s="34" t="s">
        <v>31</v>
      </c>
      <c r="AG40" s="31" t="s">
        <v>32</v>
      </c>
      <c r="AH40" s="33" t="s">
        <v>33</v>
      </c>
      <c r="AL40" s="73"/>
      <c r="AM40" s="73"/>
      <c r="AN40" s="73"/>
    </row>
    <row r="41" spans="1:40" s="28" customFormat="1" ht="23.25" customHeight="1">
      <c r="A41" s="260" t="s">
        <v>115</v>
      </c>
      <c r="B41" s="258"/>
      <c r="C41" s="258"/>
      <c r="D41" s="258"/>
      <c r="E41" s="27">
        <v>5</v>
      </c>
      <c r="F41" s="29" t="s">
        <v>34</v>
      </c>
      <c r="G41" s="27">
        <v>0</v>
      </c>
      <c r="H41" s="27">
        <v>1</v>
      </c>
      <c r="I41" s="29" t="s">
        <v>34</v>
      </c>
      <c r="J41" s="27">
        <v>1</v>
      </c>
      <c r="K41" s="27">
        <v>10</v>
      </c>
      <c r="L41" s="29" t="s">
        <v>34</v>
      </c>
      <c r="M41" s="27">
        <v>0</v>
      </c>
      <c r="N41" s="27"/>
      <c r="O41" s="29" t="s">
        <v>34</v>
      </c>
      <c r="P41" s="27"/>
      <c r="Q41" s="27"/>
      <c r="R41" s="29" t="s">
        <v>34</v>
      </c>
      <c r="S41" s="27"/>
      <c r="T41" s="27"/>
      <c r="U41" s="29" t="s">
        <v>34</v>
      </c>
      <c r="V41" s="27"/>
      <c r="W41" s="27"/>
      <c r="X41" s="29" t="s">
        <v>34</v>
      </c>
      <c r="Y41" s="27"/>
      <c r="Z41" s="249">
        <f>COUNTIF(E42:Y42,"○")+COUNTIF(E42:Y42,"△")+COUNTIF(E42:Y42,"●")</f>
        <v>3</v>
      </c>
      <c r="AA41" s="249">
        <f>COUNTIF(E42:Y42,"○")</f>
        <v>2</v>
      </c>
      <c r="AB41" s="249">
        <f>COUNTIF(E42:Y42,"●")</f>
        <v>0</v>
      </c>
      <c r="AC41" s="249">
        <f>COUNTIF(E42:Y42,"△")</f>
        <v>1</v>
      </c>
      <c r="AD41" s="249">
        <f>SUM(E41,H41,K41,N41,Q41,T41,W41)</f>
        <v>16</v>
      </c>
      <c r="AE41" s="249">
        <f>SUM(G41,J41,M41,P41,S41,V41,Y41)</f>
        <v>1</v>
      </c>
      <c r="AF41" s="249">
        <f>AD41-AE41</f>
        <v>15</v>
      </c>
      <c r="AG41" s="249">
        <f>IF(COUNT(AA41:AC42),AA41*3+AC41,)</f>
        <v>7</v>
      </c>
      <c r="AH41" s="245">
        <f>RANK(AJ41,$AJ41:$AJ48,0)</f>
        <v>1</v>
      </c>
      <c r="AJ41" s="247">
        <f>AG41*100+AF41+AD41/100</f>
        <v>715.16</v>
      </c>
      <c r="AL41" s="73"/>
      <c r="AM41" s="73"/>
      <c r="AN41" s="73"/>
    </row>
    <row r="42" spans="1:40" s="28" customFormat="1" ht="23.25" customHeight="1">
      <c r="A42" s="260"/>
      <c r="B42" s="258"/>
      <c r="C42" s="258"/>
      <c r="D42" s="258"/>
      <c r="E42" s="248" t="str">
        <f>IF(E41="","",IF(E41&gt;G41,"○",IF(E41=G41,"△",IF(E41&lt;G41,"●"))))</f>
        <v>○</v>
      </c>
      <c r="F42" s="248"/>
      <c r="G42" s="248"/>
      <c r="H42" s="248" t="str">
        <f>IF(H41="","",IF(H41&gt;J41,"○",IF(H41=J41,"△",IF(H41&lt;J41,"●"))))</f>
        <v>△</v>
      </c>
      <c r="I42" s="248"/>
      <c r="J42" s="248"/>
      <c r="K42" s="255" t="str">
        <f>IF(K41="","",IF(K41&gt;M41,"○",IF(K41=M41,"△",IF(K41&lt;M41,"●"))))</f>
        <v>○</v>
      </c>
      <c r="L42" s="256"/>
      <c r="M42" s="257"/>
      <c r="N42" s="248">
        <f>IF(N41="","",IF(N41&gt;P41,"○",IF(N41=P41,"△",IF(N41&lt;P41,"●"))))</f>
      </c>
      <c r="O42" s="248"/>
      <c r="P42" s="248"/>
      <c r="Q42" s="248">
        <f>IF(Q41="","",IF(Q41&gt;S41,"○",IF(Q41=S41,"△",IF(Q41&lt;S41,"●"))))</f>
      </c>
      <c r="R42" s="248"/>
      <c r="S42" s="248"/>
      <c r="T42" s="248">
        <f>IF(T41="","",IF(T41&gt;V41,"○",IF(T41=V41,"△",IF(T41&lt;V41,"●"))))</f>
      </c>
      <c r="U42" s="248"/>
      <c r="V42" s="248"/>
      <c r="W42" s="248">
        <f>IF(W41="","",IF(W41&gt;Y41,"○",IF(W41=Y41,"△",IF(W41&lt;Y41,"●"))))</f>
      </c>
      <c r="X42" s="248"/>
      <c r="Y42" s="248"/>
      <c r="Z42" s="249"/>
      <c r="AA42" s="249"/>
      <c r="AB42" s="249"/>
      <c r="AC42" s="249"/>
      <c r="AD42" s="249"/>
      <c r="AE42" s="249"/>
      <c r="AF42" s="249"/>
      <c r="AG42" s="249"/>
      <c r="AH42" s="246"/>
      <c r="AJ42" s="247"/>
      <c r="AL42" s="73"/>
      <c r="AM42" s="73"/>
      <c r="AN42" s="73"/>
    </row>
    <row r="43" spans="1:40" s="28" customFormat="1" ht="23.25" customHeight="1">
      <c r="A43" s="267" t="s">
        <v>116</v>
      </c>
      <c r="B43" s="29">
        <f>IF(G41="","",G41)</f>
        <v>0</v>
      </c>
      <c r="C43" s="29" t="s">
        <v>34</v>
      </c>
      <c r="D43" s="29">
        <f>IF(E41="","",E41)</f>
        <v>5</v>
      </c>
      <c r="E43" s="258"/>
      <c r="F43" s="258"/>
      <c r="G43" s="258"/>
      <c r="H43" s="27">
        <v>0</v>
      </c>
      <c r="I43" s="29" t="s">
        <v>34</v>
      </c>
      <c r="J43" s="27">
        <v>5</v>
      </c>
      <c r="K43" s="27">
        <v>1</v>
      </c>
      <c r="L43" s="29" t="s">
        <v>34</v>
      </c>
      <c r="M43" s="27">
        <v>1</v>
      </c>
      <c r="N43" s="27"/>
      <c r="O43" s="29" t="s">
        <v>34</v>
      </c>
      <c r="P43" s="27"/>
      <c r="Q43" s="27"/>
      <c r="R43" s="29" t="s">
        <v>34</v>
      </c>
      <c r="S43" s="27"/>
      <c r="T43" s="27"/>
      <c r="U43" s="29" t="s">
        <v>34</v>
      </c>
      <c r="V43" s="27"/>
      <c r="W43" s="27"/>
      <c r="X43" s="29" t="s">
        <v>34</v>
      </c>
      <c r="Y43" s="27"/>
      <c r="Z43" s="249">
        <f>COUNTIF(B44:Y44,"○")+COUNTIF(B44:Y44,"△")+COUNTIF(B44:Y44,"●")</f>
        <v>3</v>
      </c>
      <c r="AA43" s="249">
        <f>COUNTIF(B44:Y44,"○")</f>
        <v>0</v>
      </c>
      <c r="AB43" s="249">
        <f>COUNTIF(B44:Y44,"●")</f>
        <v>2</v>
      </c>
      <c r="AC43" s="249">
        <f>COUNTIF(B44:Y44,"△")</f>
        <v>1</v>
      </c>
      <c r="AD43" s="249">
        <f>SUM(B43,H43,K43,N43,Q43,T43,W43)</f>
        <v>1</v>
      </c>
      <c r="AE43" s="249">
        <f>SUM(D43,J43,M43,P43,S43,V43,Y43)</f>
        <v>11</v>
      </c>
      <c r="AF43" s="249">
        <f>AD43-AE43</f>
        <v>-10</v>
      </c>
      <c r="AG43" s="249">
        <f>IF(COUNT(AA43:AC44),AA43*3+AC43,)</f>
        <v>1</v>
      </c>
      <c r="AH43" s="245">
        <f>RANK(AJ43,$AJ41:$AJ48,0)</f>
        <v>3</v>
      </c>
      <c r="AJ43" s="247">
        <f>AG43*100+AF43+AD43/100</f>
        <v>90.01</v>
      </c>
      <c r="AL43" s="73"/>
      <c r="AM43" s="73"/>
      <c r="AN43" s="73"/>
    </row>
    <row r="44" spans="1:39" s="28" customFormat="1" ht="23.25" customHeight="1">
      <c r="A44" s="267"/>
      <c r="B44" s="248" t="str">
        <f>IF(B43="","",IF(B43&gt;D43,"○",IF(B43=D43,"△",IF(B43&lt;D43,"●"))))</f>
        <v>●</v>
      </c>
      <c r="C44" s="248"/>
      <c r="D44" s="248"/>
      <c r="E44" s="258"/>
      <c r="F44" s="258"/>
      <c r="G44" s="258"/>
      <c r="H44" s="248" t="str">
        <f>IF(H43="","",IF(H43&gt;J43,"○",IF(H43=J43,"△",IF(H43&lt;J43,"●"))))</f>
        <v>●</v>
      </c>
      <c r="I44" s="248"/>
      <c r="J44" s="248"/>
      <c r="K44" s="255" t="str">
        <f>IF(K43="","",IF(K43&gt;M43,"○",IF(K43=M43,"△",IF(K43&lt;M43,"●"))))</f>
        <v>△</v>
      </c>
      <c r="L44" s="256"/>
      <c r="M44" s="257"/>
      <c r="N44" s="248">
        <f>IF(N43="","",IF(N43&gt;P43,"○",IF(N43=P43,"△",IF(N43&lt;P43,"●"))))</f>
      </c>
      <c r="O44" s="248"/>
      <c r="P44" s="248"/>
      <c r="Q44" s="248">
        <f>IF(Q43="","",IF(Q43&gt;S43,"○",IF(Q43=S43,"△",IF(Q43&lt;S43,"●"))))</f>
      </c>
      <c r="R44" s="248"/>
      <c r="S44" s="248"/>
      <c r="T44" s="248">
        <f>IF(T43="","",IF(T43&gt;V43,"○",IF(T43=V43,"△",IF(T43&lt;V43,"●"))))</f>
      </c>
      <c r="U44" s="248"/>
      <c r="V44" s="248"/>
      <c r="W44" s="248">
        <f>IF(W43="","",IF(W43&gt;Y43,"○",IF(W43=Y43,"△",IF(W43&lt;Y43,"●"))))</f>
      </c>
      <c r="X44" s="248"/>
      <c r="Y44" s="248"/>
      <c r="Z44" s="249"/>
      <c r="AA44" s="249"/>
      <c r="AB44" s="249"/>
      <c r="AC44" s="249"/>
      <c r="AD44" s="249"/>
      <c r="AE44" s="249"/>
      <c r="AF44" s="249"/>
      <c r="AG44" s="249"/>
      <c r="AH44" s="246"/>
      <c r="AJ44" s="247"/>
      <c r="AL44" s="73"/>
      <c r="AM44" s="73"/>
    </row>
    <row r="45" spans="1:39" s="28" customFormat="1" ht="23.25" customHeight="1">
      <c r="A45" s="265" t="s">
        <v>117</v>
      </c>
      <c r="B45" s="29">
        <v>1</v>
      </c>
      <c r="C45" s="29" t="s">
        <v>34</v>
      </c>
      <c r="D45" s="29">
        <v>1</v>
      </c>
      <c r="E45" s="29">
        <v>5</v>
      </c>
      <c r="F45" s="29" t="s">
        <v>34</v>
      </c>
      <c r="G45" s="29">
        <v>0</v>
      </c>
      <c r="H45" s="258"/>
      <c r="I45" s="258"/>
      <c r="J45" s="258"/>
      <c r="K45" s="27">
        <v>2</v>
      </c>
      <c r="L45" s="29" t="s">
        <v>34</v>
      </c>
      <c r="M45" s="27">
        <v>0</v>
      </c>
      <c r="N45" s="27"/>
      <c r="O45" s="29" t="s">
        <v>34</v>
      </c>
      <c r="P45" s="27"/>
      <c r="Q45" s="27"/>
      <c r="R45" s="29" t="s">
        <v>34</v>
      </c>
      <c r="S45" s="27"/>
      <c r="T45" s="27"/>
      <c r="U45" s="29" t="s">
        <v>34</v>
      </c>
      <c r="V45" s="27"/>
      <c r="W45" s="27"/>
      <c r="X45" s="29" t="s">
        <v>34</v>
      </c>
      <c r="Y45" s="27"/>
      <c r="Z45" s="249">
        <f>COUNTIF(B46:Y46,"○")+COUNTIF(B46:Y46,"△")+COUNTIF(B46:Y46,"●")</f>
        <v>3</v>
      </c>
      <c r="AA45" s="249">
        <f>COUNTIF(B46:Y46,"○")</f>
        <v>2</v>
      </c>
      <c r="AB45" s="249">
        <f>COUNTIF(B46:Y46,"●")</f>
        <v>0</v>
      </c>
      <c r="AC45" s="249">
        <f>COUNTIF(B46:Y46,"△")</f>
        <v>1</v>
      </c>
      <c r="AD45" s="249">
        <f>SUM(B45,E45,K45,N45,Q45,T45,W45)</f>
        <v>8</v>
      </c>
      <c r="AE45" s="249">
        <f>SUM(D45,G45,M45,P45,S45,V45,Y45)</f>
        <v>1</v>
      </c>
      <c r="AF45" s="249">
        <f>AD45-AE45</f>
        <v>7</v>
      </c>
      <c r="AG45" s="249">
        <f>IF(COUNT(AA45:AC46),AA45*3+AC45,)</f>
        <v>7</v>
      </c>
      <c r="AH45" s="245">
        <f>RANK(AJ45,$AJ41:$AJ48,0)</f>
        <v>2</v>
      </c>
      <c r="AJ45" s="247">
        <f>AG45*100+AF45+AD45/100</f>
        <v>707.08</v>
      </c>
      <c r="AL45" s="73"/>
      <c r="AM45" s="73"/>
    </row>
    <row r="46" spans="1:39" s="28" customFormat="1" ht="23.25" customHeight="1">
      <c r="A46" s="265"/>
      <c r="B46" s="248" t="str">
        <f>IF(B45="","",IF(B45&gt;D45,"○",IF(B45=D45,"△",IF(B45&lt;D45,"●"))))</f>
        <v>△</v>
      </c>
      <c r="C46" s="248"/>
      <c r="D46" s="248"/>
      <c r="E46" s="248" t="str">
        <f>IF(E45="","",IF(E45&gt;G45,"○",IF(E45=G45,"△",IF(E45&lt;G45,"●"))))</f>
        <v>○</v>
      </c>
      <c r="F46" s="248"/>
      <c r="G46" s="248"/>
      <c r="H46" s="258"/>
      <c r="I46" s="258"/>
      <c r="J46" s="258"/>
      <c r="K46" s="255" t="str">
        <f>IF(K45="","",IF(K45&gt;M45,"○",IF(K45=M45,"△",IF(K45&lt;M45,"●"))))</f>
        <v>○</v>
      </c>
      <c r="L46" s="256"/>
      <c r="M46" s="257"/>
      <c r="N46" s="255">
        <f>IF(N45="","",IF(N45&gt;P45,"○",IF(N45=P45,"△",IF(N45&lt;P45,"●"))))</f>
      </c>
      <c r="O46" s="256"/>
      <c r="P46" s="257"/>
      <c r="Q46" s="255">
        <f>IF(Q45="","",IF(Q45&gt;S45,"○",IF(Q45=S45,"△",IF(Q45&lt;S45,"●"))))</f>
      </c>
      <c r="R46" s="256"/>
      <c r="S46" s="257"/>
      <c r="T46" s="255">
        <f>IF(T45="","",IF(T45&gt;V45,"○",IF(T45=V45,"△",IF(T45&lt;V45,"●"))))</f>
      </c>
      <c r="U46" s="256"/>
      <c r="V46" s="257"/>
      <c r="W46" s="255">
        <f>IF(W45="","",IF(W45&gt;Y45,"○",IF(W45=Y45,"△",IF(W45&lt;Y45,"●"))))</f>
      </c>
      <c r="X46" s="256"/>
      <c r="Y46" s="257"/>
      <c r="Z46" s="249"/>
      <c r="AA46" s="249"/>
      <c r="AB46" s="249"/>
      <c r="AC46" s="249"/>
      <c r="AD46" s="249"/>
      <c r="AE46" s="249"/>
      <c r="AF46" s="249"/>
      <c r="AG46" s="249"/>
      <c r="AH46" s="246"/>
      <c r="AJ46" s="247"/>
      <c r="AL46" s="73"/>
      <c r="AM46" s="73"/>
    </row>
    <row r="47" spans="1:39" s="28" customFormat="1" ht="23.25" customHeight="1">
      <c r="A47" s="267" t="s">
        <v>118</v>
      </c>
      <c r="B47" s="29">
        <v>0</v>
      </c>
      <c r="C47" s="29" t="s">
        <v>34</v>
      </c>
      <c r="D47" s="29">
        <v>10</v>
      </c>
      <c r="E47" s="29">
        <v>1</v>
      </c>
      <c r="F47" s="29" t="s">
        <v>34</v>
      </c>
      <c r="G47" s="29">
        <v>1</v>
      </c>
      <c r="H47" s="29">
        <f>IF(M45="","",M45)</f>
        <v>0</v>
      </c>
      <c r="I47" s="29" t="s">
        <v>34</v>
      </c>
      <c r="J47" s="29">
        <f>IF(K45="","",K45)</f>
        <v>2</v>
      </c>
      <c r="K47" s="258"/>
      <c r="L47" s="258"/>
      <c r="M47" s="258"/>
      <c r="N47" s="27"/>
      <c r="O47" s="29" t="s">
        <v>34</v>
      </c>
      <c r="P47" s="27"/>
      <c r="Q47" s="27"/>
      <c r="R47" s="29" t="s">
        <v>34</v>
      </c>
      <c r="S47" s="27"/>
      <c r="T47" s="27"/>
      <c r="U47" s="29" t="s">
        <v>34</v>
      </c>
      <c r="V47" s="27"/>
      <c r="W47" s="27"/>
      <c r="X47" s="29" t="s">
        <v>34</v>
      </c>
      <c r="Y47" s="27"/>
      <c r="Z47" s="249">
        <f>COUNTIF(B48:Y48,"○")+COUNTIF(B48:Y48,"△")+COUNTIF(B48:Y48,"●")</f>
        <v>3</v>
      </c>
      <c r="AA47" s="249">
        <f>COUNTIF(B48:Y48,"○")</f>
        <v>0</v>
      </c>
      <c r="AB47" s="249">
        <f>COUNTIF(B48:Y48,"●")</f>
        <v>2</v>
      </c>
      <c r="AC47" s="249">
        <f>COUNTIF(B48:Y48,"△")</f>
        <v>1</v>
      </c>
      <c r="AD47" s="249">
        <f>SUM(B47,E47,K47,N47,Q47,T47,W47)</f>
        <v>1</v>
      </c>
      <c r="AE47" s="249">
        <f>SUM(D47,G47,J47,P47,S47,V47,Y47)</f>
        <v>13</v>
      </c>
      <c r="AF47" s="249">
        <f>AD47-AE47</f>
        <v>-12</v>
      </c>
      <c r="AG47" s="249">
        <f>IF(COUNT(AA47:AC48),AA47*3+AC47,)</f>
        <v>1</v>
      </c>
      <c r="AH47" s="245">
        <f>RANK(AJ47,$AJ41:$AJ48,0)</f>
        <v>4</v>
      </c>
      <c r="AJ47" s="247">
        <f>AG47*100+AF47+AD47/100</f>
        <v>88.01</v>
      </c>
      <c r="AL47" s="73"/>
      <c r="AM47" s="73"/>
    </row>
    <row r="48" spans="1:39" s="28" customFormat="1" ht="23.25" customHeight="1">
      <c r="A48" s="267"/>
      <c r="B48" s="248" t="str">
        <f>IF(B47="","",IF(B47&gt;D47,"○",IF(B47=D47,"△",IF(B47&lt;D47,"●"))))</f>
        <v>●</v>
      </c>
      <c r="C48" s="248"/>
      <c r="D48" s="248"/>
      <c r="E48" s="248" t="str">
        <f>IF(E47="","",IF(E47&gt;G47,"○",IF(E47=G47,"△",IF(E47&lt;G47,"●"))))</f>
        <v>△</v>
      </c>
      <c r="F48" s="248"/>
      <c r="G48" s="248"/>
      <c r="H48" s="248" t="str">
        <f>IF(H47="","",IF(H47&gt;J47,"○",IF(H47=J47,"△",IF(H47&lt;J47,"●"))))</f>
        <v>●</v>
      </c>
      <c r="I48" s="248"/>
      <c r="J48" s="248"/>
      <c r="K48" s="258"/>
      <c r="L48" s="258"/>
      <c r="M48" s="258"/>
      <c r="N48" s="248">
        <f>IF(N47="","",IF(N47&gt;P47,"○",IF(N47=P47,"△",IF(N47&lt;P47,"●"))))</f>
      </c>
      <c r="O48" s="248"/>
      <c r="P48" s="248"/>
      <c r="Q48" s="248">
        <f>IF(Q47="","",IF(Q47&gt;S47,"○",IF(Q47=S47,"△",IF(Q47&lt;S47,"●"))))</f>
      </c>
      <c r="R48" s="248"/>
      <c r="S48" s="248"/>
      <c r="T48" s="248">
        <f>IF(T47="","",IF(T47&gt;V47,"○",IF(T47=V47,"△",IF(T47&lt;V47,"●"))))</f>
      </c>
      <c r="U48" s="248"/>
      <c r="V48" s="248"/>
      <c r="W48" s="248">
        <f>IF(W47="","",IF(W47&gt;Y47,"○",IF(W47=Y47,"△",IF(W47&lt;Y47,"●"))))</f>
      </c>
      <c r="X48" s="248"/>
      <c r="Y48" s="248"/>
      <c r="Z48" s="249"/>
      <c r="AA48" s="249"/>
      <c r="AB48" s="249"/>
      <c r="AC48" s="249"/>
      <c r="AD48" s="249"/>
      <c r="AE48" s="249"/>
      <c r="AF48" s="249"/>
      <c r="AG48" s="249"/>
      <c r="AH48" s="246"/>
      <c r="AJ48" s="247"/>
      <c r="AL48" s="73"/>
      <c r="AM48" s="73"/>
    </row>
    <row r="50" spans="1:40" s="28" customFormat="1" ht="23.25" customHeight="1">
      <c r="A50" s="70" t="s">
        <v>51</v>
      </c>
      <c r="B50" s="250" t="str">
        <f>A51</f>
        <v>SALFUS oRs</v>
      </c>
      <c r="C50" s="250"/>
      <c r="D50" s="250"/>
      <c r="E50" s="251" t="str">
        <f>A53</f>
        <v>清水ヴァーモス</v>
      </c>
      <c r="F50" s="251"/>
      <c r="G50" s="251"/>
      <c r="H50" s="251" t="str">
        <f>A55</f>
        <v>RISE SC</v>
      </c>
      <c r="I50" s="251"/>
      <c r="J50" s="251"/>
      <c r="K50" s="252" t="str">
        <f>A57</f>
        <v>清水北SSS</v>
      </c>
      <c r="L50" s="253"/>
      <c r="M50" s="254"/>
      <c r="N50" s="251" t="e">
        <f>#REF!</f>
        <v>#REF!</v>
      </c>
      <c r="O50" s="251"/>
      <c r="P50" s="251"/>
      <c r="Q50" s="250"/>
      <c r="R50" s="250"/>
      <c r="S50" s="250"/>
      <c r="T50" s="251" t="e">
        <f>IF(#REF!="","",#REF!)</f>
        <v>#REF!</v>
      </c>
      <c r="U50" s="251"/>
      <c r="V50" s="251"/>
      <c r="W50" s="251" t="e">
        <f>IF(#REF!="","",#REF!)</f>
        <v>#REF!</v>
      </c>
      <c r="X50" s="251"/>
      <c r="Y50" s="251"/>
      <c r="Z50" s="30" t="s">
        <v>14</v>
      </c>
      <c r="AA50" s="31" t="s">
        <v>27</v>
      </c>
      <c r="AB50" s="31" t="s">
        <v>28</v>
      </c>
      <c r="AC50" s="31" t="s">
        <v>29</v>
      </c>
      <c r="AD50" s="32" t="s">
        <v>15</v>
      </c>
      <c r="AE50" s="32" t="s">
        <v>30</v>
      </c>
      <c r="AF50" s="34" t="s">
        <v>31</v>
      </c>
      <c r="AG50" s="31" t="s">
        <v>32</v>
      </c>
      <c r="AH50" s="33" t="s">
        <v>33</v>
      </c>
      <c r="AL50" s="73"/>
      <c r="AM50" s="73"/>
      <c r="AN50" s="73"/>
    </row>
    <row r="51" spans="1:40" s="28" customFormat="1" ht="23.25" customHeight="1">
      <c r="A51" s="260" t="s">
        <v>122</v>
      </c>
      <c r="B51" s="258"/>
      <c r="C51" s="258"/>
      <c r="D51" s="258"/>
      <c r="E51" s="27">
        <v>8</v>
      </c>
      <c r="F51" s="29" t="s">
        <v>34</v>
      </c>
      <c r="G51" s="27">
        <v>0</v>
      </c>
      <c r="H51" s="27">
        <v>2</v>
      </c>
      <c r="I51" s="29" t="s">
        <v>34</v>
      </c>
      <c r="J51" s="27">
        <v>0</v>
      </c>
      <c r="K51" s="27">
        <v>7</v>
      </c>
      <c r="L51" s="29" t="s">
        <v>34</v>
      </c>
      <c r="M51" s="27">
        <v>0</v>
      </c>
      <c r="N51" s="27"/>
      <c r="O51" s="29" t="s">
        <v>34</v>
      </c>
      <c r="P51" s="27"/>
      <c r="Q51" s="27"/>
      <c r="R51" s="29" t="s">
        <v>34</v>
      </c>
      <c r="S51" s="27"/>
      <c r="T51" s="27"/>
      <c r="U51" s="29" t="s">
        <v>34</v>
      </c>
      <c r="V51" s="27"/>
      <c r="W51" s="27"/>
      <c r="X51" s="29" t="s">
        <v>34</v>
      </c>
      <c r="Y51" s="27"/>
      <c r="Z51" s="249">
        <f>COUNTIF(E52:Y52,"○")+COUNTIF(E52:Y52,"△")+COUNTIF(E52:Y52,"●")</f>
        <v>3</v>
      </c>
      <c r="AA51" s="249">
        <f>COUNTIF(E52:Y52,"○")</f>
        <v>3</v>
      </c>
      <c r="AB51" s="249">
        <f>COUNTIF(E52:Y52,"●")</f>
        <v>0</v>
      </c>
      <c r="AC51" s="249">
        <f>COUNTIF(E52:Y52,"△")</f>
        <v>0</v>
      </c>
      <c r="AD51" s="249">
        <f>SUM(E51,H51,K51,N51,Q51,T51,W51)</f>
        <v>17</v>
      </c>
      <c r="AE51" s="249">
        <f>SUM(G51,J51,M51,P51,S51,V51,Y51)</f>
        <v>0</v>
      </c>
      <c r="AF51" s="249">
        <f>AD51-AE51</f>
        <v>17</v>
      </c>
      <c r="AG51" s="249">
        <f>IF(COUNT(AA51:AC52),AA51*3+AC51,)</f>
        <v>9</v>
      </c>
      <c r="AH51" s="245">
        <f>RANK(AJ51,$AJ51:$AJ58,0)</f>
        <v>1</v>
      </c>
      <c r="AJ51" s="247">
        <f>AG51*100+AF51+AD51/100</f>
        <v>917.17</v>
      </c>
      <c r="AL51" s="73"/>
      <c r="AM51" s="73"/>
      <c r="AN51" s="73"/>
    </row>
    <row r="52" spans="1:40" s="28" customFormat="1" ht="23.25" customHeight="1">
      <c r="A52" s="260"/>
      <c r="B52" s="258"/>
      <c r="C52" s="258"/>
      <c r="D52" s="258"/>
      <c r="E52" s="248" t="str">
        <f>IF(E51="","",IF(E51&gt;G51,"○",IF(E51=G51,"△",IF(E51&lt;G51,"●"))))</f>
        <v>○</v>
      </c>
      <c r="F52" s="248"/>
      <c r="G52" s="248"/>
      <c r="H52" s="248" t="str">
        <f>IF(H51="","",IF(H51&gt;J51,"○",IF(H51=J51,"△",IF(H51&lt;J51,"●"))))</f>
        <v>○</v>
      </c>
      <c r="I52" s="248"/>
      <c r="J52" s="248"/>
      <c r="K52" s="255" t="str">
        <f>IF(K51="","",IF(K51&gt;M51,"○",IF(K51=M51,"△",IF(K51&lt;M51,"●"))))</f>
        <v>○</v>
      </c>
      <c r="L52" s="256"/>
      <c r="M52" s="257"/>
      <c r="N52" s="248">
        <f>IF(N51="","",IF(N51&gt;P51,"○",IF(N51=P51,"△",IF(N51&lt;P51,"●"))))</f>
      </c>
      <c r="O52" s="248"/>
      <c r="P52" s="248"/>
      <c r="Q52" s="248">
        <f>IF(Q51="","",IF(Q51&gt;S51,"○",IF(Q51=S51,"△",IF(Q51&lt;S51,"●"))))</f>
      </c>
      <c r="R52" s="248"/>
      <c r="S52" s="248"/>
      <c r="T52" s="248">
        <f>IF(T51="","",IF(T51&gt;V51,"○",IF(T51=V51,"△",IF(T51&lt;V51,"●"))))</f>
      </c>
      <c r="U52" s="248"/>
      <c r="V52" s="248"/>
      <c r="W52" s="248">
        <f>IF(W51="","",IF(W51&gt;Y51,"○",IF(W51=Y51,"△",IF(W51&lt;Y51,"●"))))</f>
      </c>
      <c r="X52" s="248"/>
      <c r="Y52" s="248"/>
      <c r="Z52" s="249"/>
      <c r="AA52" s="249"/>
      <c r="AB52" s="249"/>
      <c r="AC52" s="249"/>
      <c r="AD52" s="249"/>
      <c r="AE52" s="249"/>
      <c r="AF52" s="249"/>
      <c r="AG52" s="249"/>
      <c r="AH52" s="246"/>
      <c r="AJ52" s="247"/>
      <c r="AL52" s="73"/>
      <c r="AM52" s="73"/>
      <c r="AN52" s="73"/>
    </row>
    <row r="53" spans="1:40" s="28" customFormat="1" ht="23.25" customHeight="1">
      <c r="A53" s="267" t="s">
        <v>119</v>
      </c>
      <c r="B53" s="29">
        <f>IF(G51="","",G51)</f>
        <v>0</v>
      </c>
      <c r="C53" s="29" t="s">
        <v>34</v>
      </c>
      <c r="D53" s="29">
        <f>IF(E51="","",E51)</f>
        <v>8</v>
      </c>
      <c r="E53" s="258"/>
      <c r="F53" s="258"/>
      <c r="G53" s="258"/>
      <c r="H53" s="27">
        <v>0</v>
      </c>
      <c r="I53" s="29" t="s">
        <v>34</v>
      </c>
      <c r="J53" s="27">
        <v>7</v>
      </c>
      <c r="K53" s="27">
        <v>0</v>
      </c>
      <c r="L53" s="29" t="s">
        <v>34</v>
      </c>
      <c r="M53" s="27">
        <v>1</v>
      </c>
      <c r="N53" s="27"/>
      <c r="O53" s="29" t="s">
        <v>34</v>
      </c>
      <c r="P53" s="27"/>
      <c r="Q53" s="27"/>
      <c r="R53" s="29" t="s">
        <v>34</v>
      </c>
      <c r="S53" s="27"/>
      <c r="T53" s="27"/>
      <c r="U53" s="29" t="s">
        <v>34</v>
      </c>
      <c r="V53" s="27"/>
      <c r="W53" s="27"/>
      <c r="X53" s="29" t="s">
        <v>34</v>
      </c>
      <c r="Y53" s="27"/>
      <c r="Z53" s="249">
        <f>COUNTIF(B54:Y54,"○")+COUNTIF(B54:Y54,"△")+COUNTIF(B54:Y54,"●")</f>
        <v>3</v>
      </c>
      <c r="AA53" s="249">
        <f>COUNTIF(B54:Y54,"○")</f>
        <v>0</v>
      </c>
      <c r="AB53" s="249">
        <f>COUNTIF(B54:Y54,"●")</f>
        <v>3</v>
      </c>
      <c r="AC53" s="249">
        <f>COUNTIF(B54:Y54,"△")</f>
        <v>0</v>
      </c>
      <c r="AD53" s="249">
        <f>SUM(B53,H53,K53,N53,Q53,T53,W53)</f>
        <v>0</v>
      </c>
      <c r="AE53" s="249">
        <f>SUM(D53,J53,M53,P53,S53,V53,Y53)</f>
        <v>16</v>
      </c>
      <c r="AF53" s="249">
        <f>AD53-AE53</f>
        <v>-16</v>
      </c>
      <c r="AG53" s="249">
        <f>IF(COUNT(AA53:AC54),AA53*3+AC53,)</f>
        <v>0</v>
      </c>
      <c r="AH53" s="245">
        <f>RANK(AJ53,$AJ51:$AJ58,0)</f>
        <v>4</v>
      </c>
      <c r="AJ53" s="247">
        <f>AG53*100+AF53+AD53/100</f>
        <v>-16</v>
      </c>
      <c r="AL53" s="73"/>
      <c r="AM53" s="73"/>
      <c r="AN53" s="73"/>
    </row>
    <row r="54" spans="1:39" s="28" customFormat="1" ht="23.25" customHeight="1">
      <c r="A54" s="267"/>
      <c r="B54" s="248" t="str">
        <f>IF(B53="","",IF(B53&gt;D53,"○",IF(B53=D53,"△",IF(B53&lt;D53,"●"))))</f>
        <v>●</v>
      </c>
      <c r="C54" s="248"/>
      <c r="D54" s="248"/>
      <c r="E54" s="258"/>
      <c r="F54" s="258"/>
      <c r="G54" s="258"/>
      <c r="H54" s="248" t="str">
        <f>IF(H53="","",IF(H53&gt;J53,"○",IF(H53=J53,"△",IF(H53&lt;J53,"●"))))</f>
        <v>●</v>
      </c>
      <c r="I54" s="248"/>
      <c r="J54" s="248"/>
      <c r="K54" s="255" t="str">
        <f>IF(K53="","",IF(K53&gt;M53,"○",IF(K53=M53,"△",IF(K53&lt;M53,"●"))))</f>
        <v>●</v>
      </c>
      <c r="L54" s="256"/>
      <c r="M54" s="257"/>
      <c r="N54" s="248">
        <f>IF(N53="","",IF(N53&gt;P53,"○",IF(N53=P53,"△",IF(N53&lt;P53,"●"))))</f>
      </c>
      <c r="O54" s="248"/>
      <c r="P54" s="248"/>
      <c r="Q54" s="248">
        <f>IF(Q53="","",IF(Q53&gt;S53,"○",IF(Q53=S53,"△",IF(Q53&lt;S53,"●"))))</f>
      </c>
      <c r="R54" s="248"/>
      <c r="S54" s="248"/>
      <c r="T54" s="248">
        <f>IF(T53="","",IF(T53&gt;V53,"○",IF(T53=V53,"△",IF(T53&lt;V53,"●"))))</f>
      </c>
      <c r="U54" s="248"/>
      <c r="V54" s="248"/>
      <c r="W54" s="248">
        <f>IF(W53="","",IF(W53&gt;Y53,"○",IF(W53=Y53,"△",IF(W53&lt;Y53,"●"))))</f>
      </c>
      <c r="X54" s="248"/>
      <c r="Y54" s="248"/>
      <c r="Z54" s="249"/>
      <c r="AA54" s="249"/>
      <c r="AB54" s="249"/>
      <c r="AC54" s="249"/>
      <c r="AD54" s="249"/>
      <c r="AE54" s="249"/>
      <c r="AF54" s="249"/>
      <c r="AG54" s="249"/>
      <c r="AH54" s="246"/>
      <c r="AJ54" s="247"/>
      <c r="AL54" s="73"/>
      <c r="AM54" s="73"/>
    </row>
    <row r="55" spans="1:39" s="28" customFormat="1" ht="23.25" customHeight="1">
      <c r="A55" s="265" t="s">
        <v>120</v>
      </c>
      <c r="B55" s="29">
        <f>IF(G53="","",G53)</f>
      </c>
      <c r="C55" s="29" t="s">
        <v>34</v>
      </c>
      <c r="D55" s="29">
        <f>IF(E53="","",E53)</f>
      </c>
      <c r="E55" s="29">
        <f>IF(J53="","",J53)</f>
        <v>7</v>
      </c>
      <c r="F55" s="29" t="s">
        <v>34</v>
      </c>
      <c r="G55" s="29">
        <f>IF(H53="","",H53)</f>
        <v>0</v>
      </c>
      <c r="H55" s="258"/>
      <c r="I55" s="258"/>
      <c r="J55" s="258"/>
      <c r="K55" s="27">
        <v>2</v>
      </c>
      <c r="L55" s="29" t="s">
        <v>34</v>
      </c>
      <c r="M55" s="27">
        <v>0</v>
      </c>
      <c r="N55" s="27"/>
      <c r="O55" s="29" t="s">
        <v>34</v>
      </c>
      <c r="P55" s="27"/>
      <c r="Q55" s="27"/>
      <c r="R55" s="29" t="s">
        <v>34</v>
      </c>
      <c r="S55" s="27"/>
      <c r="T55" s="27"/>
      <c r="U55" s="29" t="s">
        <v>34</v>
      </c>
      <c r="V55" s="27"/>
      <c r="W55" s="27"/>
      <c r="X55" s="29" t="s">
        <v>34</v>
      </c>
      <c r="Y55" s="27"/>
      <c r="Z55" s="249">
        <f>COUNTIF(B56:Y56,"○")+COUNTIF(B56:Y56,"△")+COUNTIF(B56:Y56,"●")</f>
        <v>2</v>
      </c>
      <c r="AA55" s="249">
        <f>COUNTIF(B56:Y56,"○")</f>
        <v>2</v>
      </c>
      <c r="AB55" s="249">
        <f>COUNTIF(B56:Y56,"●")</f>
        <v>0</v>
      </c>
      <c r="AC55" s="249">
        <f>COUNTIF(B56:Y56,"△")</f>
        <v>0</v>
      </c>
      <c r="AD55" s="249">
        <f>SUM(B55,E55,K55,N55,Q55,T55,W55)</f>
        <v>9</v>
      </c>
      <c r="AE55" s="249">
        <f>SUM(D55,G55,M55,P55,S55,V55,Y55)</f>
        <v>0</v>
      </c>
      <c r="AF55" s="249">
        <f>AD55-AE55</f>
        <v>9</v>
      </c>
      <c r="AG55" s="249">
        <f>IF(COUNT(AA55:AC56),AA55*3+AC55,)</f>
        <v>6</v>
      </c>
      <c r="AH55" s="245">
        <f>RANK(AJ55,$AJ51:$AJ58,0)</f>
        <v>2</v>
      </c>
      <c r="AJ55" s="247">
        <f>AG55*100+AF55+AD55/100</f>
        <v>609.09</v>
      </c>
      <c r="AL55" s="73"/>
      <c r="AM55" s="73"/>
    </row>
    <row r="56" spans="1:39" s="28" customFormat="1" ht="23.25" customHeight="1">
      <c r="A56" s="265"/>
      <c r="B56" s="248">
        <f>IF(B55="","",IF(B55&gt;D55,"○",IF(B55=D55,"△",IF(B55&lt;D55,"●"))))</f>
      </c>
      <c r="C56" s="248"/>
      <c r="D56" s="248"/>
      <c r="E56" s="248" t="str">
        <f>IF(E55="","",IF(E55&gt;G55,"○",IF(E55=G55,"△",IF(E55&lt;G55,"●"))))</f>
        <v>○</v>
      </c>
      <c r="F56" s="248"/>
      <c r="G56" s="248"/>
      <c r="H56" s="258"/>
      <c r="I56" s="258"/>
      <c r="J56" s="258"/>
      <c r="K56" s="255" t="str">
        <f>IF(K55="","",IF(K55&gt;M55,"○",IF(K55=M55,"△",IF(K55&lt;M55,"●"))))</f>
        <v>○</v>
      </c>
      <c r="L56" s="256"/>
      <c r="M56" s="257"/>
      <c r="N56" s="255">
        <f>IF(N55="","",IF(N55&gt;P55,"○",IF(N55=P55,"△",IF(N55&lt;P55,"●"))))</f>
      </c>
      <c r="O56" s="256"/>
      <c r="P56" s="257"/>
      <c r="Q56" s="255">
        <f>IF(Q55="","",IF(Q55&gt;S55,"○",IF(Q55=S55,"△",IF(Q55&lt;S55,"●"))))</f>
      </c>
      <c r="R56" s="256"/>
      <c r="S56" s="257"/>
      <c r="T56" s="255">
        <f>IF(T55="","",IF(T55&gt;V55,"○",IF(T55=V55,"△",IF(T55&lt;V55,"●"))))</f>
      </c>
      <c r="U56" s="256"/>
      <c r="V56" s="257"/>
      <c r="W56" s="255">
        <f>IF(W55="","",IF(W55&gt;Y55,"○",IF(W55=Y55,"△",IF(W55&lt;Y55,"●"))))</f>
      </c>
      <c r="X56" s="256"/>
      <c r="Y56" s="257"/>
      <c r="Z56" s="249"/>
      <c r="AA56" s="249"/>
      <c r="AB56" s="249"/>
      <c r="AC56" s="249"/>
      <c r="AD56" s="249"/>
      <c r="AE56" s="249"/>
      <c r="AF56" s="249"/>
      <c r="AG56" s="249"/>
      <c r="AH56" s="246"/>
      <c r="AJ56" s="247"/>
      <c r="AL56" s="73"/>
      <c r="AM56" s="73"/>
    </row>
    <row r="57" spans="1:39" s="28" customFormat="1" ht="23.25" customHeight="1">
      <c r="A57" s="267" t="s">
        <v>121</v>
      </c>
      <c r="B57" s="29">
        <f>IF(J51="","",J51)</f>
        <v>0</v>
      </c>
      <c r="C57" s="29" t="s">
        <v>34</v>
      </c>
      <c r="D57" s="29">
        <f>IF(H51="","",H51)</f>
        <v>2</v>
      </c>
      <c r="E57" s="29">
        <f>IF(J53="","",J53)</f>
        <v>7</v>
      </c>
      <c r="F57" s="29" t="s">
        <v>34</v>
      </c>
      <c r="G57" s="29">
        <f>IF(H53="","",H53)</f>
        <v>0</v>
      </c>
      <c r="H57" s="29">
        <f>IF(M55="","",M55)</f>
        <v>0</v>
      </c>
      <c r="I57" s="29" t="s">
        <v>34</v>
      </c>
      <c r="J57" s="29">
        <f>IF(K55="","",K55)</f>
        <v>2</v>
      </c>
      <c r="K57" s="258"/>
      <c r="L57" s="258"/>
      <c r="M57" s="258"/>
      <c r="N57" s="27"/>
      <c r="O57" s="29" t="s">
        <v>34</v>
      </c>
      <c r="P57" s="27"/>
      <c r="Q57" s="27"/>
      <c r="R57" s="29" t="s">
        <v>34</v>
      </c>
      <c r="S57" s="27"/>
      <c r="T57" s="27"/>
      <c r="U57" s="29" t="s">
        <v>34</v>
      </c>
      <c r="V57" s="27"/>
      <c r="W57" s="27"/>
      <c r="X57" s="29" t="s">
        <v>34</v>
      </c>
      <c r="Y57" s="27"/>
      <c r="Z57" s="249">
        <f>COUNTIF(B58:Y58,"○")+COUNTIF(B58:Y58,"△")+COUNTIF(B58:Y58,"●")</f>
        <v>3</v>
      </c>
      <c r="AA57" s="249">
        <f>COUNTIF(B58:Y58,"○")</f>
        <v>1</v>
      </c>
      <c r="AB57" s="249">
        <f>COUNTIF(B58:Y58,"●")</f>
        <v>2</v>
      </c>
      <c r="AC57" s="249">
        <f>COUNTIF(B58:Y58,"△")</f>
        <v>0</v>
      </c>
      <c r="AD57" s="249">
        <f>SUM(B57,E57,H57,N57,Q57,T57,W57)</f>
        <v>7</v>
      </c>
      <c r="AE57" s="249">
        <f>SUM(D57,G57,J57,P57,S57,V57,Y57)</f>
        <v>4</v>
      </c>
      <c r="AF57" s="249">
        <f>AD57-AE57</f>
        <v>3</v>
      </c>
      <c r="AG57" s="249">
        <f>IF(COUNT(AA57:AC58),AA57*3+AC57,)</f>
        <v>3</v>
      </c>
      <c r="AH57" s="245">
        <f>RANK(AJ57,$AJ51:$AJ58,0)</f>
        <v>3</v>
      </c>
      <c r="AJ57" s="247">
        <f>AG57*100+AF57+AD57/100</f>
        <v>303.07</v>
      </c>
      <c r="AL57" s="73"/>
      <c r="AM57" s="73"/>
    </row>
    <row r="58" spans="1:39" s="28" customFormat="1" ht="23.25" customHeight="1">
      <c r="A58" s="267"/>
      <c r="B58" s="248" t="str">
        <f>IF(B57="","",IF(B57&gt;D57,"○",IF(B57=D57,"△",IF(B57&lt;D57,"●"))))</f>
        <v>●</v>
      </c>
      <c r="C58" s="248"/>
      <c r="D58" s="248"/>
      <c r="E58" s="248" t="str">
        <f>IF(E57="","",IF(E57&gt;G57,"○",IF(E57=G57,"△",IF(E57&lt;G57,"●"))))</f>
        <v>○</v>
      </c>
      <c r="F58" s="248"/>
      <c r="G58" s="248"/>
      <c r="H58" s="248" t="str">
        <f>IF(H57="","",IF(H57&gt;J57,"○",IF(H57=J57,"△",IF(H57&lt;J57,"●"))))</f>
        <v>●</v>
      </c>
      <c r="I58" s="248"/>
      <c r="J58" s="248"/>
      <c r="K58" s="258"/>
      <c r="L58" s="258"/>
      <c r="M58" s="258"/>
      <c r="N58" s="248">
        <f>IF(N57="","",IF(N57&gt;P57,"○",IF(N57=P57,"△",IF(N57&lt;P57,"●"))))</f>
      </c>
      <c r="O58" s="248"/>
      <c r="P58" s="248"/>
      <c r="Q58" s="248">
        <f>IF(Q57="","",IF(Q57&gt;S57,"○",IF(Q57=S57,"△",IF(Q57&lt;S57,"●"))))</f>
      </c>
      <c r="R58" s="248"/>
      <c r="S58" s="248"/>
      <c r="T58" s="248">
        <f>IF(T57="","",IF(T57&gt;V57,"○",IF(T57=V57,"△",IF(T57&lt;V57,"●"))))</f>
      </c>
      <c r="U58" s="248"/>
      <c r="V58" s="248"/>
      <c r="W58" s="248">
        <f>IF(W57="","",IF(W57&gt;Y57,"○",IF(W57=Y57,"△",IF(W57&lt;Y57,"●"))))</f>
      </c>
      <c r="X58" s="248"/>
      <c r="Y58" s="248"/>
      <c r="Z58" s="249"/>
      <c r="AA58" s="249"/>
      <c r="AB58" s="249"/>
      <c r="AC58" s="249"/>
      <c r="AD58" s="249"/>
      <c r="AE58" s="249"/>
      <c r="AF58" s="249"/>
      <c r="AG58" s="249"/>
      <c r="AH58" s="246"/>
      <c r="AJ58" s="247"/>
      <c r="AL58" s="73"/>
      <c r="AM58" s="73"/>
    </row>
  </sheetData>
  <sheetProtection/>
  <mergeCells count="473">
    <mergeCell ref="N17:P17"/>
    <mergeCell ref="AJ16:AJ17"/>
    <mergeCell ref="A16:A17"/>
    <mergeCell ref="H16:J17"/>
    <mergeCell ref="Z16:Z17"/>
    <mergeCell ref="AA16:AA17"/>
    <mergeCell ref="AB16:AB17"/>
    <mergeCell ref="B17:D17"/>
    <mergeCell ref="E17:G17"/>
    <mergeCell ref="K17:M17"/>
    <mergeCell ref="AJ14:AJ15"/>
    <mergeCell ref="AD14:AD15"/>
    <mergeCell ref="AE14:AE15"/>
    <mergeCell ref="AF14:AF15"/>
    <mergeCell ref="AF16:AF17"/>
    <mergeCell ref="AG16:AG17"/>
    <mergeCell ref="AH16:AH17"/>
    <mergeCell ref="E14:G15"/>
    <mergeCell ref="Z14:Z15"/>
    <mergeCell ref="AA14:AA15"/>
    <mergeCell ref="AB14:AB15"/>
    <mergeCell ref="K15:M15"/>
    <mergeCell ref="B15:D15"/>
    <mergeCell ref="N11:P11"/>
    <mergeCell ref="AG12:AG13"/>
    <mergeCell ref="AH12:AH13"/>
    <mergeCell ref="AC12:AC13"/>
    <mergeCell ref="AG14:AG15"/>
    <mergeCell ref="AH14:AH15"/>
    <mergeCell ref="AC14:AC15"/>
    <mergeCell ref="N15:P15"/>
    <mergeCell ref="AE12:AE13"/>
    <mergeCell ref="AJ12:AJ13"/>
    <mergeCell ref="E13:G13"/>
    <mergeCell ref="H13:J13"/>
    <mergeCell ref="K13:M13"/>
    <mergeCell ref="N13:P13"/>
    <mergeCell ref="Z12:Z13"/>
    <mergeCell ref="AA12:AA13"/>
    <mergeCell ref="AB12:AB13"/>
    <mergeCell ref="AF12:AF13"/>
    <mergeCell ref="Q56:S56"/>
    <mergeCell ref="T56:V56"/>
    <mergeCell ref="W56:Y56"/>
    <mergeCell ref="A57:A58"/>
    <mergeCell ref="K57:M58"/>
    <mergeCell ref="Z57:Z58"/>
    <mergeCell ref="W58:Y58"/>
    <mergeCell ref="B58:D58"/>
    <mergeCell ref="E58:G58"/>
    <mergeCell ref="H58:J58"/>
    <mergeCell ref="AC55:AC56"/>
    <mergeCell ref="AD55:AD56"/>
    <mergeCell ref="AE55:AE56"/>
    <mergeCell ref="AF55:AF56"/>
    <mergeCell ref="AG55:AG56"/>
    <mergeCell ref="AH55:AH56"/>
    <mergeCell ref="W54:Y54"/>
    <mergeCell ref="A55:A56"/>
    <mergeCell ref="H55:J56"/>
    <mergeCell ref="Z55:Z56"/>
    <mergeCell ref="AA55:AA56"/>
    <mergeCell ref="AB55:AB56"/>
    <mergeCell ref="B56:D56"/>
    <mergeCell ref="E56:G56"/>
    <mergeCell ref="K56:M56"/>
    <mergeCell ref="N56:P56"/>
    <mergeCell ref="B54:D54"/>
    <mergeCell ref="H54:J54"/>
    <mergeCell ref="K54:M54"/>
    <mergeCell ref="N54:P54"/>
    <mergeCell ref="Q54:S54"/>
    <mergeCell ref="T54:V54"/>
    <mergeCell ref="AD53:AD54"/>
    <mergeCell ref="AE53:AE54"/>
    <mergeCell ref="AF53:AF54"/>
    <mergeCell ref="AG53:AG54"/>
    <mergeCell ref="AH53:AH54"/>
    <mergeCell ref="AJ53:AJ54"/>
    <mergeCell ref="AJ51:AJ52"/>
    <mergeCell ref="Q52:S52"/>
    <mergeCell ref="T52:V52"/>
    <mergeCell ref="W52:Y52"/>
    <mergeCell ref="A53:A54"/>
    <mergeCell ref="E53:G54"/>
    <mergeCell ref="Z53:Z54"/>
    <mergeCell ref="AA53:AA54"/>
    <mergeCell ref="AB53:AB54"/>
    <mergeCell ref="AC53:AC54"/>
    <mergeCell ref="AC51:AC52"/>
    <mergeCell ref="AD51:AD52"/>
    <mergeCell ref="AE51:AE52"/>
    <mergeCell ref="AF51:AF52"/>
    <mergeCell ref="AG51:AG52"/>
    <mergeCell ref="AH51:AH52"/>
    <mergeCell ref="W50:Y50"/>
    <mergeCell ref="A51:A52"/>
    <mergeCell ref="B51:D52"/>
    <mergeCell ref="Z51:Z52"/>
    <mergeCell ref="AA51:AA52"/>
    <mergeCell ref="AB51:AB52"/>
    <mergeCell ref="E52:G52"/>
    <mergeCell ref="H52:J52"/>
    <mergeCell ref="K52:M52"/>
    <mergeCell ref="N52:P52"/>
    <mergeCell ref="Q48:S48"/>
    <mergeCell ref="T48:V48"/>
    <mergeCell ref="W48:Y48"/>
    <mergeCell ref="B50:D50"/>
    <mergeCell ref="E50:G50"/>
    <mergeCell ref="H50:J50"/>
    <mergeCell ref="K50:M50"/>
    <mergeCell ref="N50:P50"/>
    <mergeCell ref="Q50:S50"/>
    <mergeCell ref="T50:V50"/>
    <mergeCell ref="AD47:AD48"/>
    <mergeCell ref="AE47:AE48"/>
    <mergeCell ref="AF47:AF48"/>
    <mergeCell ref="AG47:AG48"/>
    <mergeCell ref="AH47:AH48"/>
    <mergeCell ref="AJ47:AJ48"/>
    <mergeCell ref="A47:A48"/>
    <mergeCell ref="K47:M48"/>
    <mergeCell ref="Z47:Z48"/>
    <mergeCell ref="AA47:AA48"/>
    <mergeCell ref="AB47:AB48"/>
    <mergeCell ref="AC47:AC48"/>
    <mergeCell ref="B48:D48"/>
    <mergeCell ref="E48:G48"/>
    <mergeCell ref="H48:J48"/>
    <mergeCell ref="N48:P48"/>
    <mergeCell ref="AE45:AE46"/>
    <mergeCell ref="AF45:AF46"/>
    <mergeCell ref="AG45:AG46"/>
    <mergeCell ref="AH45:AH46"/>
    <mergeCell ref="Q46:S46"/>
    <mergeCell ref="T46:V46"/>
    <mergeCell ref="W46:Y46"/>
    <mergeCell ref="AC45:AC46"/>
    <mergeCell ref="K46:M46"/>
    <mergeCell ref="N46:P46"/>
    <mergeCell ref="AD45:AD46"/>
    <mergeCell ref="Q44:S44"/>
    <mergeCell ref="T44:V44"/>
    <mergeCell ref="W44:Y44"/>
    <mergeCell ref="AC43:AC44"/>
    <mergeCell ref="AD43:AD44"/>
    <mergeCell ref="A45:A46"/>
    <mergeCell ref="H45:J46"/>
    <mergeCell ref="Z45:Z46"/>
    <mergeCell ref="AA45:AA46"/>
    <mergeCell ref="AB45:AB46"/>
    <mergeCell ref="AF43:AF44"/>
    <mergeCell ref="AA43:AA44"/>
    <mergeCell ref="AB43:AB44"/>
    <mergeCell ref="B46:D46"/>
    <mergeCell ref="E46:G46"/>
    <mergeCell ref="AG43:AG44"/>
    <mergeCell ref="AH43:AH44"/>
    <mergeCell ref="AH41:AH42"/>
    <mergeCell ref="AJ41:AJ42"/>
    <mergeCell ref="AF41:AF42"/>
    <mergeCell ref="AG41:AG42"/>
    <mergeCell ref="AJ43:AJ44"/>
    <mergeCell ref="A43:A44"/>
    <mergeCell ref="E43:G44"/>
    <mergeCell ref="Z43:Z44"/>
    <mergeCell ref="B44:D44"/>
    <mergeCell ref="H44:J44"/>
    <mergeCell ref="K44:M44"/>
    <mergeCell ref="N44:P44"/>
    <mergeCell ref="AC41:AC42"/>
    <mergeCell ref="AD41:AD42"/>
    <mergeCell ref="AE41:AE42"/>
    <mergeCell ref="AE43:AE44"/>
    <mergeCell ref="T40:V40"/>
    <mergeCell ref="W40:Y40"/>
    <mergeCell ref="T42:V42"/>
    <mergeCell ref="W42:Y42"/>
    <mergeCell ref="A41:A42"/>
    <mergeCell ref="B41:D42"/>
    <mergeCell ref="Z41:Z42"/>
    <mergeCell ref="AA41:AA42"/>
    <mergeCell ref="E42:G42"/>
    <mergeCell ref="H42:J42"/>
    <mergeCell ref="K42:M42"/>
    <mergeCell ref="N42:P42"/>
    <mergeCell ref="Q42:S42"/>
    <mergeCell ref="B40:D40"/>
    <mergeCell ref="E40:G40"/>
    <mergeCell ref="H40:J40"/>
    <mergeCell ref="K40:M40"/>
    <mergeCell ref="N40:P40"/>
    <mergeCell ref="Q40:S40"/>
    <mergeCell ref="AG37:AG38"/>
    <mergeCell ref="AH37:AH38"/>
    <mergeCell ref="AJ37:AJ38"/>
    <mergeCell ref="Q38:S38"/>
    <mergeCell ref="T38:V38"/>
    <mergeCell ref="W38:Y38"/>
    <mergeCell ref="AA37:AA38"/>
    <mergeCell ref="AB37:AB38"/>
    <mergeCell ref="AC37:AC38"/>
    <mergeCell ref="AD37:AD38"/>
    <mergeCell ref="A37:A38"/>
    <mergeCell ref="K37:M38"/>
    <mergeCell ref="Z37:Z38"/>
    <mergeCell ref="B38:D38"/>
    <mergeCell ref="E38:G38"/>
    <mergeCell ref="H38:J38"/>
    <mergeCell ref="N38:P38"/>
    <mergeCell ref="AF35:AF36"/>
    <mergeCell ref="K36:M36"/>
    <mergeCell ref="N36:P36"/>
    <mergeCell ref="Q36:S36"/>
    <mergeCell ref="T36:V36"/>
    <mergeCell ref="W36:Y36"/>
    <mergeCell ref="AF37:AF38"/>
    <mergeCell ref="AG35:AG36"/>
    <mergeCell ref="AH35:AH36"/>
    <mergeCell ref="W34:Y34"/>
    <mergeCell ref="A35:A36"/>
    <mergeCell ref="H35:J36"/>
    <mergeCell ref="Z35:Z36"/>
    <mergeCell ref="AA35:AA36"/>
    <mergeCell ref="AB35:AB36"/>
    <mergeCell ref="AC35:AC36"/>
    <mergeCell ref="AF33:AF34"/>
    <mergeCell ref="AG33:AG34"/>
    <mergeCell ref="B36:D36"/>
    <mergeCell ref="E36:G36"/>
    <mergeCell ref="B34:D34"/>
    <mergeCell ref="H34:J34"/>
    <mergeCell ref="K34:M34"/>
    <mergeCell ref="N34:P34"/>
    <mergeCell ref="AD35:AD36"/>
    <mergeCell ref="AE35:AE36"/>
    <mergeCell ref="AH33:AH34"/>
    <mergeCell ref="AJ33:AJ34"/>
    <mergeCell ref="AJ31:AJ32"/>
    <mergeCell ref="Q32:S32"/>
    <mergeCell ref="T32:V32"/>
    <mergeCell ref="W32:Y32"/>
    <mergeCell ref="AC31:AC32"/>
    <mergeCell ref="AD31:AD32"/>
    <mergeCell ref="AE31:AE32"/>
    <mergeCell ref="AF31:AF32"/>
    <mergeCell ref="A33:A34"/>
    <mergeCell ref="E33:G34"/>
    <mergeCell ref="Z33:Z34"/>
    <mergeCell ref="AA33:AA34"/>
    <mergeCell ref="AB33:AB34"/>
    <mergeCell ref="AC33:AC34"/>
    <mergeCell ref="Q34:S34"/>
    <mergeCell ref="T34:V34"/>
    <mergeCell ref="AG31:AG32"/>
    <mergeCell ref="AH31:AH32"/>
    <mergeCell ref="W30:Y30"/>
    <mergeCell ref="A31:A32"/>
    <mergeCell ref="B31:D32"/>
    <mergeCell ref="Z31:Z32"/>
    <mergeCell ref="AA31:AA32"/>
    <mergeCell ref="AB31:AB32"/>
    <mergeCell ref="E32:G32"/>
    <mergeCell ref="H32:J32"/>
    <mergeCell ref="K32:M32"/>
    <mergeCell ref="N32:P32"/>
    <mergeCell ref="Q28:S28"/>
    <mergeCell ref="T28:V28"/>
    <mergeCell ref="W28:Y28"/>
    <mergeCell ref="B30:D30"/>
    <mergeCell ref="E30:G30"/>
    <mergeCell ref="H30:J30"/>
    <mergeCell ref="K30:M30"/>
    <mergeCell ref="N30:P30"/>
    <mergeCell ref="Q30:S30"/>
    <mergeCell ref="T30:V30"/>
    <mergeCell ref="AD27:AD28"/>
    <mergeCell ref="AE27:AE28"/>
    <mergeCell ref="AF27:AF28"/>
    <mergeCell ref="AG27:AG28"/>
    <mergeCell ref="AH27:AH28"/>
    <mergeCell ref="AJ27:AJ28"/>
    <mergeCell ref="A27:A28"/>
    <mergeCell ref="K27:M28"/>
    <mergeCell ref="Z27:Z28"/>
    <mergeCell ref="AA27:AA28"/>
    <mergeCell ref="AB27:AB28"/>
    <mergeCell ref="AC27:AC28"/>
    <mergeCell ref="B28:D28"/>
    <mergeCell ref="E28:G28"/>
    <mergeCell ref="H28:J28"/>
    <mergeCell ref="N28:P28"/>
    <mergeCell ref="AD25:AD26"/>
    <mergeCell ref="AE25:AE26"/>
    <mergeCell ref="AF25:AF26"/>
    <mergeCell ref="AG25:AG26"/>
    <mergeCell ref="AH25:AH26"/>
    <mergeCell ref="Q26:S26"/>
    <mergeCell ref="T26:V26"/>
    <mergeCell ref="W26:Y26"/>
    <mergeCell ref="A25:A26"/>
    <mergeCell ref="H25:J26"/>
    <mergeCell ref="Z25:Z26"/>
    <mergeCell ref="AA25:AA26"/>
    <mergeCell ref="AB25:AB26"/>
    <mergeCell ref="AC25:AC26"/>
    <mergeCell ref="B26:D26"/>
    <mergeCell ref="E26:G26"/>
    <mergeCell ref="K26:M26"/>
    <mergeCell ref="N26:P26"/>
    <mergeCell ref="AH23:AH24"/>
    <mergeCell ref="AJ23:AJ24"/>
    <mergeCell ref="B24:D24"/>
    <mergeCell ref="H24:J24"/>
    <mergeCell ref="K24:M24"/>
    <mergeCell ref="N24:P24"/>
    <mergeCell ref="AD9:AD10"/>
    <mergeCell ref="AE9:AE10"/>
    <mergeCell ref="AD21:AD22"/>
    <mergeCell ref="Z21:Z22"/>
    <mergeCell ref="W20:Y20"/>
    <mergeCell ref="AD16:AD17"/>
    <mergeCell ref="AE16:AE17"/>
    <mergeCell ref="AC16:AC17"/>
    <mergeCell ref="AD23:AD24"/>
    <mergeCell ref="AE23:AE24"/>
    <mergeCell ref="AF23:AF24"/>
    <mergeCell ref="AG23:AG24"/>
    <mergeCell ref="AD12:AD13"/>
    <mergeCell ref="AE21:AE22"/>
    <mergeCell ref="AF21:AF22"/>
    <mergeCell ref="AG21:AG22"/>
    <mergeCell ref="Q10:S10"/>
    <mergeCell ref="T10:V10"/>
    <mergeCell ref="W10:Y10"/>
    <mergeCell ref="Z9:Z10"/>
    <mergeCell ref="AB9:AB10"/>
    <mergeCell ref="AC9:AC10"/>
    <mergeCell ref="AA9:AA10"/>
    <mergeCell ref="AF5:AF6"/>
    <mergeCell ref="AB5:AB6"/>
    <mergeCell ref="AC5:AC6"/>
    <mergeCell ref="AD5:AD6"/>
    <mergeCell ref="AE5:AE6"/>
    <mergeCell ref="AF9:AF10"/>
    <mergeCell ref="AB7:AB8"/>
    <mergeCell ref="AC7:AC8"/>
    <mergeCell ref="AD7:AD8"/>
    <mergeCell ref="AE7:AE8"/>
    <mergeCell ref="AG5:AG6"/>
    <mergeCell ref="AH5:AH6"/>
    <mergeCell ref="AJ5:AJ6"/>
    <mergeCell ref="H6:J6"/>
    <mergeCell ref="K6:M6"/>
    <mergeCell ref="Q6:S6"/>
    <mergeCell ref="T6:V6"/>
    <mergeCell ref="W6:Y6"/>
    <mergeCell ref="Z5:Z6"/>
    <mergeCell ref="AA5:AA6"/>
    <mergeCell ref="AF3:AF4"/>
    <mergeCell ref="AG3:AG4"/>
    <mergeCell ref="AH3:AH4"/>
    <mergeCell ref="AJ3:AJ4"/>
    <mergeCell ref="H4:J4"/>
    <mergeCell ref="K4:M4"/>
    <mergeCell ref="Q4:S4"/>
    <mergeCell ref="T4:V4"/>
    <mergeCell ref="W4:Y4"/>
    <mergeCell ref="Z3:Z4"/>
    <mergeCell ref="AB3:AB4"/>
    <mergeCell ref="AC3:AC4"/>
    <mergeCell ref="AD3:AD4"/>
    <mergeCell ref="AE3:AE4"/>
    <mergeCell ref="H2:J2"/>
    <mergeCell ref="K2:M2"/>
    <mergeCell ref="Q2:S2"/>
    <mergeCell ref="T2:V2"/>
    <mergeCell ref="W2:Y2"/>
    <mergeCell ref="B2:D2"/>
    <mergeCell ref="E2:G2"/>
    <mergeCell ref="E4:G4"/>
    <mergeCell ref="N4:P4"/>
    <mergeCell ref="AA3:AA4"/>
    <mergeCell ref="B6:D6"/>
    <mergeCell ref="N6:P6"/>
    <mergeCell ref="E5:G6"/>
    <mergeCell ref="N2:P2"/>
    <mergeCell ref="A3:A4"/>
    <mergeCell ref="B3:D4"/>
    <mergeCell ref="A9:A10"/>
    <mergeCell ref="A5:A6"/>
    <mergeCell ref="B10:D10"/>
    <mergeCell ref="E10:G10"/>
    <mergeCell ref="A7:A8"/>
    <mergeCell ref="B8:D8"/>
    <mergeCell ref="E8:G8"/>
    <mergeCell ref="A23:A24"/>
    <mergeCell ref="E23:G24"/>
    <mergeCell ref="Z23:Z24"/>
    <mergeCell ref="AA23:AA24"/>
    <mergeCell ref="AB23:AB24"/>
    <mergeCell ref="AA21:AA22"/>
    <mergeCell ref="AB21:AB22"/>
    <mergeCell ref="Q24:S24"/>
    <mergeCell ref="T24:V24"/>
    <mergeCell ref="W24:Y24"/>
    <mergeCell ref="N22:P22"/>
    <mergeCell ref="Q22:S22"/>
    <mergeCell ref="T22:V22"/>
    <mergeCell ref="W22:Y22"/>
    <mergeCell ref="H10:J10"/>
    <mergeCell ref="B11:D11"/>
    <mergeCell ref="E11:G11"/>
    <mergeCell ref="H11:J11"/>
    <mergeCell ref="K11:M11"/>
    <mergeCell ref="H15:J15"/>
    <mergeCell ref="H7:J8"/>
    <mergeCell ref="K9:M10"/>
    <mergeCell ref="A12:A13"/>
    <mergeCell ref="B12:D13"/>
    <mergeCell ref="A21:A22"/>
    <mergeCell ref="B21:D22"/>
    <mergeCell ref="E22:G22"/>
    <mergeCell ref="H22:J22"/>
    <mergeCell ref="K22:M22"/>
    <mergeCell ref="A14:A15"/>
    <mergeCell ref="T20:V20"/>
    <mergeCell ref="AA7:AA8"/>
    <mergeCell ref="AF7:AF8"/>
    <mergeCell ref="K8:M8"/>
    <mergeCell ref="N8:P8"/>
    <mergeCell ref="Q8:S8"/>
    <mergeCell ref="T8:V8"/>
    <mergeCell ref="W8:Y8"/>
    <mergeCell ref="Z7:Z8"/>
    <mergeCell ref="N10:P10"/>
    <mergeCell ref="B20:D20"/>
    <mergeCell ref="E20:G20"/>
    <mergeCell ref="H20:J20"/>
    <mergeCell ref="K20:M20"/>
    <mergeCell ref="N20:P20"/>
    <mergeCell ref="Q20:S20"/>
    <mergeCell ref="AE57:AE58"/>
    <mergeCell ref="AD33:AD34"/>
    <mergeCell ref="AE33:AE34"/>
    <mergeCell ref="AE37:AE38"/>
    <mergeCell ref="AB41:AB42"/>
    <mergeCell ref="AH7:AH8"/>
    <mergeCell ref="AC21:AC22"/>
    <mergeCell ref="AH9:AH10"/>
    <mergeCell ref="AG7:AG8"/>
    <mergeCell ref="AC23:AC24"/>
    <mergeCell ref="AJ7:AJ8"/>
    <mergeCell ref="AJ25:AJ26"/>
    <mergeCell ref="AJ35:AJ36"/>
    <mergeCell ref="AJ45:AJ46"/>
    <mergeCell ref="AJ55:AJ56"/>
    <mergeCell ref="AF57:AF58"/>
    <mergeCell ref="AG57:AG58"/>
    <mergeCell ref="AJ21:AJ22"/>
    <mergeCell ref="AJ9:AJ10"/>
    <mergeCell ref="AG9:AG10"/>
    <mergeCell ref="AH57:AH58"/>
    <mergeCell ref="AJ57:AJ58"/>
    <mergeCell ref="AH21:AH22"/>
    <mergeCell ref="N58:P58"/>
    <mergeCell ref="Q58:S58"/>
    <mergeCell ref="T58:V58"/>
    <mergeCell ref="AA57:AA58"/>
    <mergeCell ref="AB57:AB58"/>
    <mergeCell ref="AC57:AC58"/>
    <mergeCell ref="AD57:AD58"/>
  </mergeCells>
  <printOptions/>
  <pageMargins left="0.7" right="0.28" top="0.39" bottom="0.3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V56"/>
  <sheetViews>
    <sheetView tabSelected="1" zoomScalePageLayoutView="0" workbookViewId="0" topLeftCell="A1">
      <selection activeCell="Y51" sqref="Y51"/>
    </sheetView>
  </sheetViews>
  <sheetFormatPr defaultColWidth="9.140625" defaultRowHeight="15"/>
  <cols>
    <col min="1" max="1" width="3.421875" style="136" customWidth="1"/>
    <col min="2" max="2" width="3.57421875" style="136" customWidth="1"/>
    <col min="3" max="4" width="5.421875" style="136" customWidth="1"/>
    <col min="5" max="5" width="4.421875" style="136" customWidth="1"/>
    <col min="6" max="6" width="3.140625" style="136" customWidth="1"/>
    <col min="7" max="7" width="4.421875" style="136" customWidth="1"/>
    <col min="8" max="11" width="5.421875" style="136" customWidth="1"/>
    <col min="12" max="13" width="3.57421875" style="136" customWidth="1"/>
    <col min="14" max="15" width="5.421875" style="136" customWidth="1"/>
    <col min="16" max="16" width="4.421875" style="136" customWidth="1"/>
    <col min="17" max="17" width="3.140625" style="136" customWidth="1"/>
    <col min="18" max="18" width="4.421875" style="136" customWidth="1"/>
    <col min="19" max="22" width="5.421875" style="136" customWidth="1"/>
    <col min="23" max="25" width="6.28125" style="136" customWidth="1"/>
    <col min="26" max="32" width="6.57421875" style="136" customWidth="1"/>
    <col min="33" max="16384" width="9.00390625" style="136" customWidth="1"/>
  </cols>
  <sheetData>
    <row r="1" spans="1:22" s="133" customFormat="1" ht="26.25" customHeight="1">
      <c r="A1" s="286" t="s">
        <v>42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</row>
    <row r="2" spans="1:22" s="133" customFormat="1" ht="26.25" customHeight="1">
      <c r="A2" s="286" t="s">
        <v>48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</row>
    <row r="3" spans="3:22" s="134" customFormat="1" ht="26.25" customHeight="1"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3:21" ht="22.5" customHeight="1">
      <c r="C4" s="289" t="s">
        <v>23</v>
      </c>
      <c r="D4" s="289"/>
      <c r="E4" s="289"/>
      <c r="F4" s="289"/>
      <c r="G4" s="165"/>
      <c r="H4" s="290">
        <v>42270</v>
      </c>
      <c r="I4" s="290"/>
      <c r="J4" s="288" t="s">
        <v>149</v>
      </c>
      <c r="K4" s="292" t="s">
        <v>49</v>
      </c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3:21" ht="22.5" customHeight="1">
      <c r="C5" s="289"/>
      <c r="D5" s="289"/>
      <c r="E5" s="289"/>
      <c r="F5" s="289"/>
      <c r="G5" s="165"/>
      <c r="H5" s="290"/>
      <c r="I5" s="290"/>
      <c r="J5" s="288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</row>
    <row r="6" spans="2:13" ht="22.5" customHeight="1" thickBot="1">
      <c r="B6" s="137"/>
      <c r="C6" s="137"/>
      <c r="D6" s="137"/>
      <c r="E6" s="284"/>
      <c r="F6" s="284"/>
      <c r="G6" s="284"/>
      <c r="K6" s="138"/>
      <c r="M6" s="138"/>
    </row>
    <row r="7" spans="2:18" ht="27" customHeight="1">
      <c r="B7" s="285" t="s">
        <v>24</v>
      </c>
      <c r="C7" s="285"/>
      <c r="D7" s="285"/>
      <c r="E7" s="285"/>
      <c r="F7" s="166"/>
      <c r="G7" s="284"/>
      <c r="H7" s="284"/>
      <c r="I7" s="139"/>
      <c r="J7" s="140"/>
      <c r="L7" s="141" t="s">
        <v>136</v>
      </c>
      <c r="M7" s="142">
        <v>1</v>
      </c>
      <c r="N7" s="272" t="s">
        <v>106</v>
      </c>
      <c r="O7" s="272"/>
      <c r="P7" s="272"/>
      <c r="Q7" s="296"/>
      <c r="R7" s="273"/>
    </row>
    <row r="8" spans="12:18" ht="27" customHeight="1" thickBot="1">
      <c r="L8" s="143" t="s">
        <v>136</v>
      </c>
      <c r="M8" s="144">
        <v>2</v>
      </c>
      <c r="N8" s="270" t="s">
        <v>105</v>
      </c>
      <c r="O8" s="270"/>
      <c r="P8" s="270"/>
      <c r="Q8" s="297"/>
      <c r="R8" s="271"/>
    </row>
    <row r="9" spans="2:18" ht="27" customHeight="1">
      <c r="B9" s="285" t="s">
        <v>50</v>
      </c>
      <c r="C9" s="285"/>
      <c r="D9" s="285"/>
      <c r="E9" s="285"/>
      <c r="F9" s="166"/>
      <c r="G9" s="138"/>
      <c r="L9" s="141" t="s">
        <v>137</v>
      </c>
      <c r="M9" s="142">
        <v>1</v>
      </c>
      <c r="N9" s="272" t="s">
        <v>107</v>
      </c>
      <c r="O9" s="272"/>
      <c r="P9" s="272"/>
      <c r="Q9" s="296"/>
      <c r="R9" s="273"/>
    </row>
    <row r="10" spans="1:18" ht="13.5" customHeight="1" thickBot="1">
      <c r="A10" s="287" t="s">
        <v>151</v>
      </c>
      <c r="B10" s="278" t="str">
        <f>N23</f>
        <v>SALFUS oRs</v>
      </c>
      <c r="C10" s="279"/>
      <c r="D10" s="308"/>
      <c r="E10" s="310"/>
      <c r="F10" s="310"/>
      <c r="G10" s="310"/>
      <c r="L10" s="274" t="s">
        <v>137</v>
      </c>
      <c r="M10" s="268">
        <v>2</v>
      </c>
      <c r="N10" s="268" t="s">
        <v>108</v>
      </c>
      <c r="O10" s="268"/>
      <c r="P10" s="268"/>
      <c r="Q10" s="298"/>
      <c r="R10" s="269"/>
    </row>
    <row r="11" spans="1:18" ht="13.5" customHeight="1" thickBot="1">
      <c r="A11" s="287"/>
      <c r="B11" s="280"/>
      <c r="C11" s="281"/>
      <c r="D11" s="295"/>
      <c r="E11" s="148"/>
      <c r="F11" s="148"/>
      <c r="G11" s="148"/>
      <c r="H11" s="307"/>
      <c r="L11" s="275"/>
      <c r="M11" s="270"/>
      <c r="N11" s="270"/>
      <c r="O11" s="270"/>
      <c r="P11" s="270"/>
      <c r="Q11" s="297"/>
      <c r="R11" s="271"/>
    </row>
    <row r="12" spans="1:18" ht="6.75" customHeight="1">
      <c r="A12" s="287"/>
      <c r="B12" s="155"/>
      <c r="C12" s="155"/>
      <c r="D12" s="155"/>
      <c r="E12" s="148"/>
      <c r="F12" s="148"/>
      <c r="G12" s="148"/>
      <c r="H12" s="307"/>
      <c r="L12" s="276" t="s">
        <v>138</v>
      </c>
      <c r="M12" s="272">
        <v>1</v>
      </c>
      <c r="N12" s="272" t="s">
        <v>111</v>
      </c>
      <c r="O12" s="272"/>
      <c r="P12" s="272"/>
      <c r="Q12" s="296"/>
      <c r="R12" s="273"/>
    </row>
    <row r="13" spans="1:18" ht="6.75" customHeight="1" thickBot="1">
      <c r="A13" s="287"/>
      <c r="B13" s="161"/>
      <c r="C13" s="155"/>
      <c r="D13" s="155"/>
      <c r="E13" s="148"/>
      <c r="F13" s="148"/>
      <c r="G13" s="304" t="s">
        <v>156</v>
      </c>
      <c r="H13" s="311"/>
      <c r="L13" s="274"/>
      <c r="M13" s="268"/>
      <c r="N13" s="268"/>
      <c r="O13" s="268"/>
      <c r="P13" s="268"/>
      <c r="Q13" s="298"/>
      <c r="R13" s="269"/>
    </row>
    <row r="14" spans="1:18" ht="13.5" customHeight="1">
      <c r="A14" s="287"/>
      <c r="B14" s="278" t="str">
        <f>N8</f>
        <v>興津SSS</v>
      </c>
      <c r="C14" s="279"/>
      <c r="D14" s="295"/>
      <c r="E14" s="148"/>
      <c r="F14" s="148"/>
      <c r="G14" s="277"/>
      <c r="H14" s="148"/>
      <c r="I14" s="307"/>
      <c r="J14" s="148"/>
      <c r="L14" s="274"/>
      <c r="M14" s="268"/>
      <c r="N14" s="268"/>
      <c r="O14" s="268"/>
      <c r="P14" s="268"/>
      <c r="Q14" s="298"/>
      <c r="R14" s="269"/>
    </row>
    <row r="15" spans="1:18" ht="13.5" customHeight="1">
      <c r="A15" s="287"/>
      <c r="B15" s="280"/>
      <c r="C15" s="281"/>
      <c r="D15" s="299"/>
      <c r="E15" s="146"/>
      <c r="F15" s="303"/>
      <c r="G15" s="149"/>
      <c r="H15" s="148"/>
      <c r="I15" s="307"/>
      <c r="J15" s="148"/>
      <c r="L15" s="274" t="s">
        <v>138</v>
      </c>
      <c r="M15" s="268">
        <v>2</v>
      </c>
      <c r="N15" s="268" t="s">
        <v>113</v>
      </c>
      <c r="O15" s="268"/>
      <c r="P15" s="268"/>
      <c r="Q15" s="298"/>
      <c r="R15" s="269"/>
    </row>
    <row r="16" spans="1:18" ht="6" customHeight="1" thickBot="1">
      <c r="A16" s="287"/>
      <c r="B16" s="155"/>
      <c r="C16" s="155"/>
      <c r="D16" s="300"/>
      <c r="E16" s="277" t="s">
        <v>154</v>
      </c>
      <c r="F16" s="302"/>
      <c r="G16" s="149"/>
      <c r="H16" s="148"/>
      <c r="I16" s="307"/>
      <c r="J16" s="148"/>
      <c r="L16" s="274"/>
      <c r="M16" s="268"/>
      <c r="N16" s="268"/>
      <c r="O16" s="268"/>
      <c r="P16" s="268"/>
      <c r="Q16" s="298"/>
      <c r="R16" s="269"/>
    </row>
    <row r="17" spans="1:18" ht="6.75" customHeight="1" thickBot="1">
      <c r="A17" s="287"/>
      <c r="B17" s="161"/>
      <c r="C17" s="155"/>
      <c r="D17" s="300"/>
      <c r="E17" s="304"/>
      <c r="F17" s="305"/>
      <c r="G17" s="306"/>
      <c r="H17" s="148"/>
      <c r="I17" s="307"/>
      <c r="J17" s="148"/>
      <c r="L17" s="275"/>
      <c r="M17" s="270"/>
      <c r="N17" s="270"/>
      <c r="O17" s="270"/>
      <c r="P17" s="270"/>
      <c r="Q17" s="297"/>
      <c r="R17" s="271"/>
    </row>
    <row r="18" spans="1:18" ht="13.5" customHeight="1" thickBot="1">
      <c r="A18" s="287"/>
      <c r="B18" s="278" t="str">
        <f>N26</f>
        <v>RISE SC</v>
      </c>
      <c r="C18" s="279"/>
      <c r="D18" s="308"/>
      <c r="E18" s="309"/>
      <c r="F18" s="307"/>
      <c r="G18" s="148"/>
      <c r="H18" s="304" t="s">
        <v>157</v>
      </c>
      <c r="I18" s="311"/>
      <c r="J18" s="310"/>
      <c r="L18" s="276" t="s">
        <v>139</v>
      </c>
      <c r="M18" s="272">
        <v>1</v>
      </c>
      <c r="N18" s="272" t="s">
        <v>115</v>
      </c>
      <c r="O18" s="272"/>
      <c r="P18" s="272"/>
      <c r="Q18" s="296"/>
      <c r="R18" s="273"/>
    </row>
    <row r="19" spans="1:18" ht="13.5" customHeight="1">
      <c r="A19" s="287"/>
      <c r="B19" s="280"/>
      <c r="C19" s="281"/>
      <c r="D19" s="295"/>
      <c r="H19" s="277"/>
      <c r="I19" s="148"/>
      <c r="J19" s="149"/>
      <c r="L19" s="274"/>
      <c r="M19" s="268"/>
      <c r="N19" s="268"/>
      <c r="O19" s="268"/>
      <c r="P19" s="268"/>
      <c r="Q19" s="298"/>
      <c r="R19" s="269"/>
    </row>
    <row r="20" spans="1:18" ht="6.75" customHeight="1" thickBot="1">
      <c r="A20" s="287"/>
      <c r="B20" s="155"/>
      <c r="C20" s="155"/>
      <c r="D20" s="155"/>
      <c r="H20" s="149"/>
      <c r="I20" s="148"/>
      <c r="J20" s="149"/>
      <c r="L20" s="274" t="s">
        <v>139</v>
      </c>
      <c r="M20" s="268">
        <v>2</v>
      </c>
      <c r="N20" s="268" t="s">
        <v>117</v>
      </c>
      <c r="O20" s="268"/>
      <c r="P20" s="268"/>
      <c r="Q20" s="298"/>
      <c r="R20" s="269"/>
    </row>
    <row r="21" spans="1:18" ht="6.75" customHeight="1">
      <c r="A21" s="287"/>
      <c r="B21" s="161"/>
      <c r="C21" s="155"/>
      <c r="D21" s="155"/>
      <c r="H21" s="148"/>
      <c r="I21" s="315"/>
      <c r="J21" s="149"/>
      <c r="L21" s="274"/>
      <c r="M21" s="268"/>
      <c r="N21" s="268"/>
      <c r="O21" s="268"/>
      <c r="P21" s="268"/>
      <c r="Q21" s="298"/>
      <c r="R21" s="269"/>
    </row>
    <row r="22" spans="1:18" ht="13.5" customHeight="1" thickBot="1">
      <c r="A22" s="287"/>
      <c r="B22" s="278" t="str">
        <f>N15</f>
        <v>江尻SSS</v>
      </c>
      <c r="C22" s="279"/>
      <c r="D22" s="295"/>
      <c r="H22" s="148"/>
      <c r="I22" s="314"/>
      <c r="J22" s="149"/>
      <c r="L22" s="275"/>
      <c r="M22" s="270"/>
      <c r="N22" s="270"/>
      <c r="O22" s="270"/>
      <c r="P22" s="270"/>
      <c r="Q22" s="297"/>
      <c r="R22" s="271"/>
    </row>
    <row r="23" spans="1:18" ht="13.5" customHeight="1">
      <c r="A23" s="287"/>
      <c r="B23" s="280"/>
      <c r="C23" s="281"/>
      <c r="D23" s="299"/>
      <c r="E23" s="145"/>
      <c r="F23" s="145"/>
      <c r="G23" s="146"/>
      <c r="H23" s="148"/>
      <c r="I23" s="314"/>
      <c r="J23" s="149"/>
      <c r="L23" s="276" t="s">
        <v>140</v>
      </c>
      <c r="M23" s="272">
        <v>1</v>
      </c>
      <c r="N23" s="272" t="s">
        <v>171</v>
      </c>
      <c r="O23" s="272"/>
      <c r="P23" s="272"/>
      <c r="Q23" s="296"/>
      <c r="R23" s="273"/>
    </row>
    <row r="24" spans="1:18" ht="6.75" customHeight="1" thickBot="1">
      <c r="A24" s="287"/>
      <c r="B24" s="155"/>
      <c r="C24" s="155"/>
      <c r="D24" s="300"/>
      <c r="E24" s="148"/>
      <c r="F24" s="148"/>
      <c r="G24" s="277" t="s">
        <v>155</v>
      </c>
      <c r="H24" s="148"/>
      <c r="I24" s="314"/>
      <c r="J24" s="149"/>
      <c r="L24" s="274"/>
      <c r="M24" s="268"/>
      <c r="N24" s="268"/>
      <c r="O24" s="268"/>
      <c r="P24" s="268"/>
      <c r="Q24" s="298"/>
      <c r="R24" s="269"/>
    </row>
    <row r="25" spans="1:18" ht="6.75" customHeight="1">
      <c r="A25" s="287"/>
      <c r="B25" s="161"/>
      <c r="C25" s="155"/>
      <c r="D25" s="300"/>
      <c r="E25" s="148"/>
      <c r="F25" s="148"/>
      <c r="G25" s="304"/>
      <c r="H25" s="312"/>
      <c r="I25" s="151"/>
      <c r="J25" s="149"/>
      <c r="L25" s="274"/>
      <c r="M25" s="268"/>
      <c r="N25" s="268"/>
      <c r="O25" s="268"/>
      <c r="P25" s="268"/>
      <c r="Q25" s="298"/>
      <c r="R25" s="269"/>
    </row>
    <row r="26" spans="1:18" ht="13.5" customHeight="1" thickBot="1">
      <c r="A26" s="287"/>
      <c r="B26" s="278" t="str">
        <f>N7</f>
        <v>入江SSS</v>
      </c>
      <c r="C26" s="279"/>
      <c r="D26" s="308"/>
      <c r="E26" s="310"/>
      <c r="F26" s="310"/>
      <c r="G26" s="310"/>
      <c r="H26" s="307"/>
      <c r="I26" s="151"/>
      <c r="J26" s="149"/>
      <c r="L26" s="274" t="s">
        <v>140</v>
      </c>
      <c r="M26" s="268">
        <v>2</v>
      </c>
      <c r="N26" s="268" t="s">
        <v>172</v>
      </c>
      <c r="O26" s="268"/>
      <c r="P26" s="268"/>
      <c r="Q26" s="298"/>
      <c r="R26" s="269"/>
    </row>
    <row r="27" spans="1:18" ht="13.5" customHeight="1" thickBot="1">
      <c r="A27" s="287"/>
      <c r="B27" s="280"/>
      <c r="C27" s="281"/>
      <c r="D27" s="295"/>
      <c r="I27" s="151"/>
      <c r="J27" s="149"/>
      <c r="L27" s="275"/>
      <c r="M27" s="270"/>
      <c r="N27" s="270"/>
      <c r="O27" s="270"/>
      <c r="P27" s="270"/>
      <c r="Q27" s="297"/>
      <c r="R27" s="271"/>
    </row>
    <row r="28" spans="1:10" ht="6.75" customHeight="1">
      <c r="A28" s="153"/>
      <c r="B28" s="162"/>
      <c r="C28" s="162"/>
      <c r="D28" s="162"/>
      <c r="E28" s="153"/>
      <c r="F28" s="153"/>
      <c r="G28" s="153"/>
      <c r="H28" s="153"/>
      <c r="I28" s="283" t="s">
        <v>158</v>
      </c>
      <c r="J28" s="282" t="s">
        <v>158</v>
      </c>
    </row>
    <row r="29" spans="2:10" ht="6.75" customHeight="1">
      <c r="B29" s="161"/>
      <c r="C29" s="155"/>
      <c r="D29" s="155"/>
      <c r="I29" s="283"/>
      <c r="J29" s="282"/>
    </row>
    <row r="30" spans="1:15" ht="13.5" customHeight="1" thickBot="1">
      <c r="A30" s="287" t="s">
        <v>152</v>
      </c>
      <c r="B30" s="278" t="str">
        <f>N18</f>
        <v>由比SSS</v>
      </c>
      <c r="C30" s="279"/>
      <c r="D30" s="308"/>
      <c r="E30" s="310"/>
      <c r="F30" s="310"/>
      <c r="G30" s="310"/>
      <c r="I30" s="148"/>
      <c r="J30" s="318"/>
      <c r="L30" s="147"/>
      <c r="M30" s="156"/>
      <c r="N30" s="140"/>
      <c r="O30" s="140"/>
    </row>
    <row r="31" spans="1:15" ht="13.5" customHeight="1">
      <c r="A31" s="287"/>
      <c r="B31" s="280"/>
      <c r="C31" s="281"/>
      <c r="D31" s="295"/>
      <c r="E31" s="148"/>
      <c r="F31" s="148"/>
      <c r="G31" s="148"/>
      <c r="H31" s="307"/>
      <c r="I31" s="148"/>
      <c r="J31" s="318"/>
      <c r="L31" s="147"/>
      <c r="M31" s="156"/>
      <c r="N31" s="140"/>
      <c r="O31" s="140"/>
    </row>
    <row r="32" spans="1:15" ht="6.75" customHeight="1" thickBot="1">
      <c r="A32" s="287"/>
      <c r="B32" s="155"/>
      <c r="C32" s="155"/>
      <c r="D32" s="300"/>
      <c r="E32" s="148"/>
      <c r="F32" s="148"/>
      <c r="G32" s="304" t="s">
        <v>155</v>
      </c>
      <c r="H32" s="311"/>
      <c r="I32" s="148"/>
      <c r="J32" s="318"/>
      <c r="L32" s="140"/>
      <c r="M32" s="156"/>
      <c r="N32" s="140"/>
      <c r="O32" s="140"/>
    </row>
    <row r="33" spans="1:15" ht="6.75" customHeight="1">
      <c r="A33" s="287"/>
      <c r="B33" s="161"/>
      <c r="C33" s="155"/>
      <c r="D33" s="300"/>
      <c r="E33" s="148"/>
      <c r="F33" s="148"/>
      <c r="G33" s="277"/>
      <c r="H33" s="148"/>
      <c r="I33" s="316"/>
      <c r="J33" s="318"/>
      <c r="L33" s="140"/>
      <c r="M33" s="140"/>
      <c r="N33" s="140"/>
      <c r="O33" s="140"/>
    </row>
    <row r="34" spans="1:15" ht="13.5" customHeight="1">
      <c r="A34" s="287"/>
      <c r="B34" s="278" t="str">
        <f>N10</f>
        <v>駒越小SSS</v>
      </c>
      <c r="C34" s="279"/>
      <c r="D34" s="301"/>
      <c r="E34" s="152"/>
      <c r="F34" s="152"/>
      <c r="G34" s="150"/>
      <c r="H34" s="148"/>
      <c r="I34" s="316"/>
      <c r="J34" s="318"/>
      <c r="L34" s="147"/>
      <c r="M34" s="156"/>
      <c r="N34" s="140"/>
      <c r="O34" s="140"/>
    </row>
    <row r="35" spans="1:15" ht="13.5" customHeight="1">
      <c r="A35" s="287"/>
      <c r="B35" s="280"/>
      <c r="C35" s="281"/>
      <c r="D35" s="295"/>
      <c r="H35" s="148"/>
      <c r="I35" s="316"/>
      <c r="J35" s="318"/>
      <c r="L35" s="147"/>
      <c r="M35" s="156"/>
      <c r="N35" s="140"/>
      <c r="O35" s="140"/>
    </row>
    <row r="36" spans="1:15" ht="6.75" customHeight="1" thickBot="1">
      <c r="A36" s="287"/>
      <c r="B36" s="155"/>
      <c r="C36" s="155"/>
      <c r="D36" s="155"/>
      <c r="H36" s="148"/>
      <c r="I36" s="317"/>
      <c r="J36" s="318"/>
      <c r="L36" s="140"/>
      <c r="M36" s="140"/>
      <c r="N36" s="140"/>
      <c r="O36" s="140"/>
    </row>
    <row r="37" spans="1:15" ht="6.75" customHeight="1">
      <c r="A37" s="287"/>
      <c r="B37" s="161"/>
      <c r="C37" s="155"/>
      <c r="D37" s="155"/>
      <c r="H37" s="149"/>
      <c r="I37" s="148"/>
      <c r="J37" s="149"/>
      <c r="L37" s="140"/>
      <c r="M37" s="140"/>
      <c r="N37" s="140"/>
      <c r="O37" s="140"/>
    </row>
    <row r="38" spans="1:15" ht="13.5" customHeight="1" thickBot="1">
      <c r="A38" s="287"/>
      <c r="B38" s="278" t="str">
        <f>N12</f>
        <v>清水クラブSS</v>
      </c>
      <c r="C38" s="279"/>
      <c r="D38" s="308"/>
      <c r="E38" s="310"/>
      <c r="H38" s="277" t="s">
        <v>157</v>
      </c>
      <c r="I38" s="148"/>
      <c r="J38" s="149"/>
      <c r="L38" s="147"/>
      <c r="M38" s="140"/>
      <c r="N38" s="140"/>
      <c r="O38" s="140"/>
    </row>
    <row r="39" spans="1:15" ht="13.5" customHeight="1">
      <c r="A39" s="287"/>
      <c r="B39" s="280"/>
      <c r="C39" s="281"/>
      <c r="D39" s="295"/>
      <c r="E39" s="148"/>
      <c r="F39" s="307"/>
      <c r="G39" s="148"/>
      <c r="H39" s="304"/>
      <c r="I39" s="312"/>
      <c r="J39" s="306"/>
      <c r="L39" s="147"/>
      <c r="M39" s="140"/>
      <c r="N39" s="140"/>
      <c r="O39" s="140"/>
    </row>
    <row r="40" spans="1:18" ht="6.75" customHeight="1" thickBot="1">
      <c r="A40" s="287"/>
      <c r="B40" s="155"/>
      <c r="C40" s="155"/>
      <c r="D40" s="300"/>
      <c r="E40" s="304" t="s">
        <v>154</v>
      </c>
      <c r="F40" s="313"/>
      <c r="G40" s="310"/>
      <c r="H40" s="148"/>
      <c r="I40" s="307"/>
      <c r="J40" s="148"/>
      <c r="N40" s="140"/>
      <c r="O40" s="140"/>
      <c r="P40" s="140"/>
      <c r="Q40" s="140"/>
      <c r="R40" s="140"/>
    </row>
    <row r="41" spans="1:18" ht="6.75" customHeight="1">
      <c r="A41" s="287"/>
      <c r="B41" s="161"/>
      <c r="C41" s="155"/>
      <c r="D41" s="300"/>
      <c r="E41" s="277"/>
      <c r="F41" s="302"/>
      <c r="G41" s="149"/>
      <c r="H41" s="148"/>
      <c r="I41" s="307"/>
      <c r="J41" s="148"/>
      <c r="N41" s="140"/>
      <c r="O41" s="140"/>
      <c r="P41" s="140"/>
      <c r="Q41" s="140"/>
      <c r="R41" s="140"/>
    </row>
    <row r="42" spans="1:18" ht="13.5" customHeight="1">
      <c r="A42" s="287"/>
      <c r="B42" s="278" t="str">
        <f>N20</f>
        <v>庵原SCSSS</v>
      </c>
      <c r="C42" s="279"/>
      <c r="D42" s="301"/>
      <c r="E42" s="150"/>
      <c r="F42" s="303"/>
      <c r="G42" s="149"/>
      <c r="H42" s="148"/>
      <c r="I42" s="307"/>
      <c r="J42" s="148"/>
      <c r="N42" s="147"/>
      <c r="O42" s="147"/>
      <c r="P42" s="140"/>
      <c r="Q42" s="140"/>
      <c r="R42" s="140"/>
    </row>
    <row r="43" spans="1:10" ht="13.5" customHeight="1" thickBot="1">
      <c r="A43" s="287"/>
      <c r="B43" s="280"/>
      <c r="C43" s="281"/>
      <c r="D43" s="295"/>
      <c r="E43" s="148"/>
      <c r="F43" s="148"/>
      <c r="G43" s="277" t="s">
        <v>156</v>
      </c>
      <c r="H43" s="148"/>
      <c r="I43" s="307"/>
      <c r="J43" s="148"/>
    </row>
    <row r="44" spans="1:15" ht="6.75" customHeight="1">
      <c r="A44" s="287"/>
      <c r="B44" s="155"/>
      <c r="C44" s="155"/>
      <c r="D44" s="155"/>
      <c r="E44" s="148"/>
      <c r="F44" s="148"/>
      <c r="G44" s="304"/>
      <c r="H44" s="312"/>
      <c r="N44" s="140"/>
      <c r="O44" s="140"/>
    </row>
    <row r="45" spans="1:15" ht="6.75" customHeight="1">
      <c r="A45" s="287"/>
      <c r="B45" s="161"/>
      <c r="C45" s="155"/>
      <c r="D45" s="155"/>
      <c r="E45" s="148"/>
      <c r="F45" s="148"/>
      <c r="G45" s="148"/>
      <c r="H45" s="307"/>
      <c r="N45" s="140"/>
      <c r="O45" s="140"/>
    </row>
    <row r="46" spans="1:8" ht="13.5" customHeight="1" thickBot="1">
      <c r="A46" s="287"/>
      <c r="B46" s="278" t="str">
        <f>N9</f>
        <v>高部JFC</v>
      </c>
      <c r="C46" s="279"/>
      <c r="D46" s="308"/>
      <c r="E46" s="310"/>
      <c r="F46" s="310"/>
      <c r="G46" s="310"/>
      <c r="H46" s="307"/>
    </row>
    <row r="47" spans="1:4" ht="13.5" customHeight="1">
      <c r="A47" s="287"/>
      <c r="B47" s="280"/>
      <c r="C47" s="281"/>
      <c r="D47" s="295"/>
    </row>
    <row r="48" ht="15.75">
      <c r="S48" s="154"/>
    </row>
    <row r="49" spans="2:22" s="155" customFormat="1" ht="33" customHeight="1">
      <c r="B49" s="157"/>
      <c r="C49" s="291" t="s">
        <v>151</v>
      </c>
      <c r="D49" s="291"/>
      <c r="E49" s="291"/>
      <c r="F49" s="291"/>
      <c r="G49" s="291"/>
      <c r="H49" s="291"/>
      <c r="I49" s="291"/>
      <c r="J49" s="158" t="s">
        <v>159</v>
      </c>
      <c r="K49" s="158" t="s">
        <v>160</v>
      </c>
      <c r="L49" s="291" t="s">
        <v>150</v>
      </c>
      <c r="M49" s="291"/>
      <c r="N49" s="291" t="s">
        <v>152</v>
      </c>
      <c r="O49" s="291"/>
      <c r="P49" s="291"/>
      <c r="Q49" s="291"/>
      <c r="R49" s="291"/>
      <c r="S49" s="291"/>
      <c r="T49" s="291"/>
      <c r="U49" s="158" t="s">
        <v>159</v>
      </c>
      <c r="V49" s="158" t="s">
        <v>160</v>
      </c>
    </row>
    <row r="50" spans="2:22" s="155" customFormat="1" ht="33" customHeight="1">
      <c r="B50" s="159" t="s">
        <v>154</v>
      </c>
      <c r="C50" s="291" t="str">
        <f>B14</f>
        <v>興津SSS</v>
      </c>
      <c r="D50" s="291"/>
      <c r="E50" s="163">
        <v>0</v>
      </c>
      <c r="F50" s="158" t="s">
        <v>153</v>
      </c>
      <c r="G50" s="163">
        <v>1</v>
      </c>
      <c r="H50" s="291" t="str">
        <f>B18</f>
        <v>RISE SC</v>
      </c>
      <c r="I50" s="291"/>
      <c r="J50" s="158" t="str">
        <f>B30</f>
        <v>由比SSS</v>
      </c>
      <c r="K50" s="158" t="str">
        <f>B34</f>
        <v>駒越小SSS</v>
      </c>
      <c r="L50" s="294">
        <v>0.375</v>
      </c>
      <c r="M50" s="294"/>
      <c r="N50" s="291" t="str">
        <f>B38</f>
        <v>清水クラブSS</v>
      </c>
      <c r="O50" s="291"/>
      <c r="P50" s="163">
        <v>0</v>
      </c>
      <c r="Q50" s="163" t="s">
        <v>173</v>
      </c>
      <c r="R50" s="163">
        <v>0</v>
      </c>
      <c r="S50" s="291" t="str">
        <f>B42</f>
        <v>庵原SCSSS</v>
      </c>
      <c r="T50" s="291"/>
      <c r="U50" s="158" t="str">
        <f>B22</f>
        <v>江尻SSS</v>
      </c>
      <c r="V50" s="158" t="str">
        <f>B26</f>
        <v>入江SSS</v>
      </c>
    </row>
    <row r="51" spans="2:22" s="155" customFormat="1" ht="33" customHeight="1">
      <c r="B51" s="159" t="s">
        <v>155</v>
      </c>
      <c r="C51" s="291" t="str">
        <f>B22</f>
        <v>江尻SSS</v>
      </c>
      <c r="D51" s="291"/>
      <c r="E51" s="163">
        <v>0</v>
      </c>
      <c r="F51" s="158" t="s">
        <v>153</v>
      </c>
      <c r="G51" s="163">
        <v>2</v>
      </c>
      <c r="H51" s="291" t="str">
        <f>B26</f>
        <v>入江SSS</v>
      </c>
      <c r="I51" s="291"/>
      <c r="J51" s="158" t="str">
        <f>B42</f>
        <v>庵原SCSSS</v>
      </c>
      <c r="K51" s="158" t="str">
        <f>B38</f>
        <v>清水クラブSS</v>
      </c>
      <c r="L51" s="294">
        <v>0.3993055555555556</v>
      </c>
      <c r="M51" s="294"/>
      <c r="N51" s="291" t="str">
        <f>B30</f>
        <v>由比SSS</v>
      </c>
      <c r="O51" s="291"/>
      <c r="P51" s="163">
        <v>1</v>
      </c>
      <c r="Q51" s="158" t="s">
        <v>153</v>
      </c>
      <c r="R51" s="163">
        <v>0</v>
      </c>
      <c r="S51" s="291" t="str">
        <f>B34</f>
        <v>駒越小SSS</v>
      </c>
      <c r="T51" s="291"/>
      <c r="U51" s="158" t="str">
        <f>B18</f>
        <v>RISE SC</v>
      </c>
      <c r="V51" s="158" t="str">
        <f>B14</f>
        <v>興津SSS</v>
      </c>
    </row>
    <row r="52" spans="2:22" s="155" customFormat="1" ht="33" customHeight="1">
      <c r="B52" s="159" t="s">
        <v>156</v>
      </c>
      <c r="C52" s="291" t="str">
        <f>H50</f>
        <v>RISE SC</v>
      </c>
      <c r="D52" s="291"/>
      <c r="E52" s="163">
        <v>0</v>
      </c>
      <c r="F52" s="158" t="s">
        <v>153</v>
      </c>
      <c r="G52" s="163">
        <v>7</v>
      </c>
      <c r="H52" s="291" t="str">
        <f>B10</f>
        <v>SALFUS oRs</v>
      </c>
      <c r="I52" s="291"/>
      <c r="J52" s="158" t="s">
        <v>161</v>
      </c>
      <c r="K52" s="158" t="s">
        <v>162</v>
      </c>
      <c r="L52" s="294">
        <v>0.4236111111111111</v>
      </c>
      <c r="M52" s="294"/>
      <c r="N52" s="291" t="str">
        <f>N50</f>
        <v>清水クラブSS</v>
      </c>
      <c r="O52" s="291"/>
      <c r="P52" s="163">
        <v>1</v>
      </c>
      <c r="Q52" s="158" t="s">
        <v>153</v>
      </c>
      <c r="R52" s="163">
        <v>3</v>
      </c>
      <c r="S52" s="291" t="str">
        <f>B46</f>
        <v>高部JFC</v>
      </c>
      <c r="T52" s="291"/>
      <c r="U52" s="158" t="s">
        <v>163</v>
      </c>
      <c r="V52" s="158" t="s">
        <v>164</v>
      </c>
    </row>
    <row r="53" spans="2:22" s="155" customFormat="1" ht="33" customHeight="1">
      <c r="B53" s="159" t="s">
        <v>157</v>
      </c>
      <c r="C53" s="291" t="str">
        <f>H51</f>
        <v>入江SSS</v>
      </c>
      <c r="D53" s="291"/>
      <c r="E53" s="163">
        <v>0</v>
      </c>
      <c r="F53" s="158" t="s">
        <v>153</v>
      </c>
      <c r="G53" s="163">
        <v>4</v>
      </c>
      <c r="H53" s="291" t="str">
        <f>H52</f>
        <v>SALFUS oRs</v>
      </c>
      <c r="I53" s="291"/>
      <c r="J53" s="158" t="s">
        <v>165</v>
      </c>
      <c r="K53" s="158" t="s">
        <v>167</v>
      </c>
      <c r="L53" s="294">
        <v>0.46875</v>
      </c>
      <c r="M53" s="294"/>
      <c r="N53" s="291" t="str">
        <f>N51</f>
        <v>由比SSS</v>
      </c>
      <c r="O53" s="291"/>
      <c r="P53" s="163">
        <v>0</v>
      </c>
      <c r="Q53" s="158" t="s">
        <v>153</v>
      </c>
      <c r="R53" s="163">
        <v>2</v>
      </c>
      <c r="S53" s="291" t="str">
        <f>S52</f>
        <v>高部JFC</v>
      </c>
      <c r="T53" s="291"/>
      <c r="U53" s="158" t="s">
        <v>166</v>
      </c>
      <c r="V53" s="158" t="s">
        <v>168</v>
      </c>
    </row>
    <row r="54" spans="2:22" s="155" customFormat="1" ht="33" customHeight="1">
      <c r="B54" s="159" t="s">
        <v>158</v>
      </c>
      <c r="C54" s="319" t="str">
        <f>H53</f>
        <v>SALFUS oRs</v>
      </c>
      <c r="D54" s="319"/>
      <c r="E54" s="164"/>
      <c r="F54" s="160" t="s">
        <v>153</v>
      </c>
      <c r="G54" s="164"/>
      <c r="H54" s="319" t="str">
        <f>S53</f>
        <v>高部JFC</v>
      </c>
      <c r="I54" s="319"/>
      <c r="J54" s="291" t="s">
        <v>170</v>
      </c>
      <c r="K54" s="291"/>
      <c r="L54" s="294">
        <v>0.5069444444444444</v>
      </c>
      <c r="M54" s="294"/>
      <c r="N54" s="291" t="str">
        <f>C53</f>
        <v>入江SSS</v>
      </c>
      <c r="O54" s="291"/>
      <c r="P54" s="163">
        <v>1</v>
      </c>
      <c r="Q54" s="163" t="s">
        <v>174</v>
      </c>
      <c r="R54" s="163">
        <v>1</v>
      </c>
      <c r="S54" s="319" t="str">
        <f>N53</f>
        <v>由比SSS</v>
      </c>
      <c r="T54" s="319"/>
      <c r="U54" s="158" t="s">
        <v>169</v>
      </c>
      <c r="V54" s="158" t="s">
        <v>169</v>
      </c>
    </row>
    <row r="55" spans="12:19" ht="15.75">
      <c r="L55" s="293"/>
      <c r="M55" s="287"/>
      <c r="S55" s="154"/>
    </row>
    <row r="56" spans="12:13" ht="15.75">
      <c r="L56" s="293"/>
      <c r="M56" s="287"/>
    </row>
  </sheetData>
  <sheetProtection/>
  <mergeCells count="87">
    <mergeCell ref="A30:A47"/>
    <mergeCell ref="L49:M49"/>
    <mergeCell ref="L50:M50"/>
    <mergeCell ref="L52:M52"/>
    <mergeCell ref="L51:M51"/>
    <mergeCell ref="L53:M53"/>
    <mergeCell ref="H53:I53"/>
    <mergeCell ref="B38:C39"/>
    <mergeCell ref="B42:C43"/>
    <mergeCell ref="C49:I49"/>
    <mergeCell ref="N49:T49"/>
    <mergeCell ref="L54:M54"/>
    <mergeCell ref="J54:K54"/>
    <mergeCell ref="H51:I51"/>
    <mergeCell ref="H52:I52"/>
    <mergeCell ref="N51:O51"/>
    <mergeCell ref="N52:O52"/>
    <mergeCell ref="N53:O53"/>
    <mergeCell ref="N54:O54"/>
    <mergeCell ref="L55:M55"/>
    <mergeCell ref="S51:T51"/>
    <mergeCell ref="S52:T52"/>
    <mergeCell ref="S53:T53"/>
    <mergeCell ref="S54:T54"/>
    <mergeCell ref="L56:M56"/>
    <mergeCell ref="C50:D50"/>
    <mergeCell ref="H50:I50"/>
    <mergeCell ref="N50:O50"/>
    <mergeCell ref="S50:T50"/>
    <mergeCell ref="C51:D51"/>
    <mergeCell ref="C52:D52"/>
    <mergeCell ref="C53:D53"/>
    <mergeCell ref="C54:D54"/>
    <mergeCell ref="H54:I54"/>
    <mergeCell ref="K4:U5"/>
    <mergeCell ref="A1:V1"/>
    <mergeCell ref="A2:V2"/>
    <mergeCell ref="A10:A27"/>
    <mergeCell ref="J4:J5"/>
    <mergeCell ref="C4:F5"/>
    <mergeCell ref="G7:H7"/>
    <mergeCell ref="H4:I5"/>
    <mergeCell ref="E6:G6"/>
    <mergeCell ref="B7:E7"/>
    <mergeCell ref="B9:E9"/>
    <mergeCell ref="B22:C23"/>
    <mergeCell ref="B26:C27"/>
    <mergeCell ref="B30:C31"/>
    <mergeCell ref="G13:G14"/>
    <mergeCell ref="B10:C11"/>
    <mergeCell ref="B14:C15"/>
    <mergeCell ref="B46:C47"/>
    <mergeCell ref="E16:E17"/>
    <mergeCell ref="E40:E41"/>
    <mergeCell ref="B34:C35"/>
    <mergeCell ref="N23:R25"/>
    <mergeCell ref="J28:J29"/>
    <mergeCell ref="I28:I29"/>
    <mergeCell ref="N20:R22"/>
    <mergeCell ref="N18:R19"/>
    <mergeCell ref="B18:C19"/>
    <mergeCell ref="M12:M14"/>
    <mergeCell ref="M15:M17"/>
    <mergeCell ref="N7:R7"/>
    <mergeCell ref="N8:R8"/>
    <mergeCell ref="N9:R9"/>
    <mergeCell ref="N15:R17"/>
    <mergeCell ref="L26:L27"/>
    <mergeCell ref="L10:L11"/>
    <mergeCell ref="L12:L14"/>
    <mergeCell ref="M23:M25"/>
    <mergeCell ref="M26:M27"/>
    <mergeCell ref="G43:G44"/>
    <mergeCell ref="G24:G25"/>
    <mergeCell ref="G32:G33"/>
    <mergeCell ref="H18:H19"/>
    <mergeCell ref="H38:H39"/>
    <mergeCell ref="N26:R27"/>
    <mergeCell ref="M10:M11"/>
    <mergeCell ref="N10:R11"/>
    <mergeCell ref="N12:R14"/>
    <mergeCell ref="L15:L17"/>
    <mergeCell ref="L18:L19"/>
    <mergeCell ref="L20:L22"/>
    <mergeCell ref="L23:L25"/>
    <mergeCell ref="M18:M19"/>
    <mergeCell ref="M20:M22"/>
  </mergeCells>
  <printOptions/>
  <pageMargins left="0.51" right="0.41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KOMATU TAKUYA</dc:creator>
  <cp:keywords/>
  <dc:description/>
  <cp:lastModifiedBy>佐藤</cp:lastModifiedBy>
  <cp:lastPrinted>2015-09-23T08:41:25Z</cp:lastPrinted>
  <dcterms:created xsi:type="dcterms:W3CDTF">2009-08-26T13:01:25Z</dcterms:created>
  <dcterms:modified xsi:type="dcterms:W3CDTF">2015-09-23T08:50:09Z</dcterms:modified>
  <cp:category/>
  <cp:version/>
  <cp:contentType/>
  <cp:contentStatus/>
</cp:coreProperties>
</file>