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8255" windowHeight="11760" activeTab="4"/>
  </bookViews>
  <sheets>
    <sheet name="1次リーグ" sheetId="1" r:id="rId1"/>
    <sheet name="1次リーグ組合せ" sheetId="2" r:id="rId2"/>
    <sheet name="1次星取表" sheetId="3" r:id="rId3"/>
    <sheet name="2次リーグ" sheetId="4" r:id="rId4"/>
    <sheet name="2次リーグ組合せ" sheetId="5" r:id="rId5"/>
    <sheet name="2次星取表" sheetId="6" r:id="rId6"/>
  </sheets>
  <definedNames/>
  <calcPr fullCalcOnLoad="1"/>
</workbook>
</file>

<file path=xl/sharedStrings.xml><?xml version="1.0" encoding="utf-8"?>
<sst xmlns="http://schemas.openxmlformats.org/spreadsheetml/2006/main" count="677" uniqueCount="155">
  <si>
    <t>1次予選</t>
  </si>
  <si>
    <t>A</t>
  </si>
  <si>
    <t>B</t>
  </si>
  <si>
    <t>C</t>
  </si>
  <si>
    <t>審判</t>
  </si>
  <si>
    <t>D</t>
  </si>
  <si>
    <t>試合数</t>
  </si>
  <si>
    <t>得点</t>
  </si>
  <si>
    <t>【1次リーグ】</t>
  </si>
  <si>
    <t>【1次リーグブロック表】</t>
  </si>
  <si>
    <t>【2次予選抽選会】</t>
  </si>
  <si>
    <t>※2次予選進出チームの指導者は必ず参加する事！</t>
  </si>
  <si>
    <t>※参加しないチームがあった場合はそのブロックの下位のチームを繰り上げします</t>
  </si>
  <si>
    <t>F</t>
  </si>
  <si>
    <t>E</t>
  </si>
  <si>
    <t>対戦</t>
  </si>
  <si>
    <t>時間</t>
  </si>
  <si>
    <t>【開催日及び会場】</t>
  </si>
  <si>
    <t>【予備日】</t>
  </si>
  <si>
    <t>蒲原河川敷D1、D2、F1、F2</t>
  </si>
  <si>
    <t>ブロック</t>
  </si>
  <si>
    <t>勝</t>
  </si>
  <si>
    <t>負</t>
  </si>
  <si>
    <t>分</t>
  </si>
  <si>
    <t>失点</t>
  </si>
  <si>
    <t>得失点</t>
  </si>
  <si>
    <t>勝ち点</t>
  </si>
  <si>
    <t>順位</t>
  </si>
  <si>
    <t>Aブロック</t>
  </si>
  <si>
    <t>本部ベンチ左側</t>
  </si>
  <si>
    <t>本部ベンチ右側</t>
  </si>
  <si>
    <t>vs</t>
  </si>
  <si>
    <t>しずぎんカップ</t>
  </si>
  <si>
    <t>【　審判　】</t>
  </si>
  <si>
    <t>試合開始10分前に主審・予備審は各本部横審判テントに集合し、打合せ等を行う。</t>
  </si>
  <si>
    <t>第一主審</t>
  </si>
  <si>
    <t>第二主審</t>
  </si>
  <si>
    <t>1次予選終了後、Dコート本部にて行います</t>
  </si>
  <si>
    <t>【2次リーグブロック表】</t>
  </si>
  <si>
    <t>【2次リーグ】</t>
  </si>
  <si>
    <t>第31回　静岡県ユースU-11・8人制サッカー大会</t>
  </si>
  <si>
    <t>（火祝）</t>
  </si>
  <si>
    <t>2次予選</t>
  </si>
  <si>
    <t>第一主審・第二主審共に4級以上の有資格者とする。する。</t>
  </si>
  <si>
    <t>(火祝)</t>
  </si>
  <si>
    <t>蒲原河川敷</t>
  </si>
  <si>
    <t>清水エスパルスU-12</t>
  </si>
  <si>
    <t>有度FC</t>
  </si>
  <si>
    <t>駒越小SSS</t>
  </si>
  <si>
    <t>清水ヴァーモス</t>
  </si>
  <si>
    <t>入江SSS</t>
  </si>
  <si>
    <t>清水第八SC</t>
  </si>
  <si>
    <t>不二見SSS</t>
  </si>
  <si>
    <t>庵原SCSSS</t>
  </si>
  <si>
    <t>岡小SSS</t>
  </si>
  <si>
    <t>袖師SSS</t>
  </si>
  <si>
    <t>VALOR FC</t>
  </si>
  <si>
    <t>由比SSS</t>
  </si>
  <si>
    <t>RISE SC</t>
  </si>
  <si>
    <t>飯田FSSS</t>
  </si>
  <si>
    <t>飯田FSSS</t>
  </si>
  <si>
    <t>江尻SSS</t>
  </si>
  <si>
    <t>江尻SSS</t>
  </si>
  <si>
    <t>高部JFC</t>
  </si>
  <si>
    <t>高部JFC</t>
  </si>
  <si>
    <t>浜田SSS</t>
  </si>
  <si>
    <t>浜田SSS</t>
  </si>
  <si>
    <t>清水クラブSS</t>
  </si>
  <si>
    <t>清水クラブSS</t>
  </si>
  <si>
    <t>辻SSS</t>
  </si>
  <si>
    <t>辻SSS</t>
  </si>
  <si>
    <t>清水プエルトSC</t>
  </si>
  <si>
    <t>清水プエルトSC</t>
  </si>
  <si>
    <t>高部JFCブロンコ</t>
  </si>
  <si>
    <t>高部JFCブロンコ</t>
  </si>
  <si>
    <t>10月25日(日)　蒲原河川敷D1</t>
  </si>
  <si>
    <t>10月25日(日)　蒲原河川敷D2</t>
  </si>
  <si>
    <t>10月25日(日)　蒲原河川敷F1</t>
  </si>
  <si>
    <t>10月25日(日)　蒲原河川敷F2</t>
  </si>
  <si>
    <t>4チーム6ブロックが総当たりのリーグ戦（24チーム）</t>
  </si>
  <si>
    <t>SALFUS oRs</t>
  </si>
  <si>
    <t>興津SSS</t>
  </si>
  <si>
    <t>清水北SSS</t>
  </si>
  <si>
    <t>(日)</t>
  </si>
  <si>
    <t>清水エスパルス        U-12</t>
  </si>
  <si>
    <t>清水エスパルスU-12</t>
  </si>
  <si>
    <t>-</t>
  </si>
  <si>
    <t>有度FC</t>
  </si>
  <si>
    <t>駒越小SSS</t>
  </si>
  <si>
    <t>清水ヴァーモス</t>
  </si>
  <si>
    <t>Bブロック</t>
  </si>
  <si>
    <t>入江SSS</t>
  </si>
  <si>
    <t>清水第八SC</t>
  </si>
  <si>
    <t>不二見SSS</t>
  </si>
  <si>
    <t>庵原SCSSS</t>
  </si>
  <si>
    <t>Cブロック</t>
  </si>
  <si>
    <t>SALFUS oRs</t>
  </si>
  <si>
    <t>袖師SSS</t>
  </si>
  <si>
    <t>VALOR FC</t>
  </si>
  <si>
    <t>由比SSS</t>
  </si>
  <si>
    <t>Dブロック</t>
  </si>
  <si>
    <t>RISE SC</t>
  </si>
  <si>
    <t>岡小SSS</t>
  </si>
  <si>
    <t>興津SSS</t>
  </si>
  <si>
    <t>清水北SSS</t>
  </si>
  <si>
    <t>Eブロック</t>
  </si>
  <si>
    <t>高部JFC</t>
  </si>
  <si>
    <t>浜田SSS</t>
  </si>
  <si>
    <t>飯田FSSS</t>
  </si>
  <si>
    <t>江尻SSS</t>
  </si>
  <si>
    <t>Fブロック</t>
  </si>
  <si>
    <t>清水クラブSS</t>
  </si>
  <si>
    <t>辻SSS</t>
  </si>
  <si>
    <t>清水プエルトSC</t>
  </si>
  <si>
    <t>高部JFCブロンコ</t>
  </si>
  <si>
    <t>4チーム3ブロックが総当たりのリーグ戦</t>
  </si>
  <si>
    <t>ブロックは1位は県大会出場決定</t>
  </si>
  <si>
    <t>しずぎんカップ第31回　静岡県ユースU-11・8人制サッカー大会</t>
  </si>
  <si>
    <t>11月3日(火祝)　蒲原河川敷D1</t>
  </si>
  <si>
    <t>11月3日(火祝)　蒲原河川敷D2</t>
  </si>
  <si>
    <t>Ⅰ</t>
  </si>
  <si>
    <t>Ⅱ</t>
  </si>
  <si>
    <t>Ⅲ</t>
  </si>
  <si>
    <t>Ⅳ</t>
  </si>
  <si>
    <t>入江SSS</t>
  </si>
  <si>
    <t>入江SSS</t>
  </si>
  <si>
    <t>袖師SSS</t>
  </si>
  <si>
    <t>袖師SSS</t>
  </si>
  <si>
    <t>有度FC</t>
  </si>
  <si>
    <t>有度FC</t>
  </si>
  <si>
    <t>岡小SSS</t>
  </si>
  <si>
    <t>岡小SSS</t>
  </si>
  <si>
    <t>RISE SC</t>
  </si>
  <si>
    <t>RISE SC</t>
  </si>
  <si>
    <t>清水エスパルス　　　U-12</t>
  </si>
  <si>
    <t>SALFUS oRs</t>
  </si>
  <si>
    <t>SALFUS oRs</t>
  </si>
  <si>
    <t>高部JFCブロンコ</t>
  </si>
  <si>
    <t>高部JFC</t>
  </si>
  <si>
    <t>清水クラブSS</t>
  </si>
  <si>
    <t>江尻SSS</t>
  </si>
  <si>
    <t>庵原SCSSS</t>
  </si>
  <si>
    <t>庵原SCSSS</t>
  </si>
  <si>
    <t>清水エスパルスU12</t>
  </si>
  <si>
    <t>入江SSS</t>
  </si>
  <si>
    <t>有度FC</t>
  </si>
  <si>
    <t>岡小SSS</t>
  </si>
  <si>
    <t>袖師SSS</t>
  </si>
  <si>
    <t>清水エスパルスU-12</t>
  </si>
  <si>
    <t>SALFUS oRs</t>
  </si>
  <si>
    <t>高部JFCブロンコ</t>
  </si>
  <si>
    <t>高部JFC</t>
  </si>
  <si>
    <t>清水クラブSS</t>
  </si>
  <si>
    <t>江尻SSS</t>
  </si>
  <si>
    <t>庵原SCSSS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</si>
</sst>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b/>
      <sz val="11"/>
      <color indexed="8"/>
      <name val="Meiryo UI"/>
      <family val="3"/>
    </font>
    <font>
      <sz val="11"/>
      <color indexed="8"/>
      <name val="Meiryo UI"/>
      <family val="3"/>
    </font>
    <font>
      <b/>
      <sz val="14"/>
      <color indexed="8"/>
      <name val="Meiryo UI"/>
      <family val="3"/>
    </font>
    <font>
      <b/>
      <sz val="11"/>
      <name val="Meiryo UI"/>
      <family val="3"/>
    </font>
    <font>
      <sz val="14"/>
      <color indexed="8"/>
      <name val="Meiryo UI"/>
      <family val="3"/>
    </font>
    <font>
      <b/>
      <sz val="10"/>
      <name val="Meiryo UI"/>
      <family val="3"/>
    </font>
    <font>
      <b/>
      <sz val="12"/>
      <name val="Meiryo UI"/>
      <family val="3"/>
    </font>
    <font>
      <b/>
      <strike/>
      <sz val="11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4"/>
      <color indexed="40"/>
      <name val="MS UI Gothic"/>
      <family val="3"/>
    </font>
    <font>
      <sz val="12"/>
      <color indexed="8"/>
      <name val="MS UI Gothic"/>
      <family val="3"/>
    </font>
    <font>
      <sz val="11"/>
      <color indexed="10"/>
      <name val="MS UI Gothic"/>
      <family val="3"/>
    </font>
    <font>
      <b/>
      <sz val="16"/>
      <color indexed="9"/>
      <name val="MS UI Gothic"/>
      <family val="3"/>
    </font>
    <font>
      <sz val="11"/>
      <color indexed="9"/>
      <name val="Meiryo UI"/>
      <family val="3"/>
    </font>
    <font>
      <b/>
      <sz val="16"/>
      <color indexed="9"/>
      <name val="Meiryo UI"/>
      <family val="3"/>
    </font>
    <font>
      <sz val="11"/>
      <color indexed="10"/>
      <name val="Meiryo UI"/>
      <family val="3"/>
    </font>
    <font>
      <sz val="14"/>
      <color indexed="40"/>
      <name val="Meiryo UI"/>
      <family val="3"/>
    </font>
    <font>
      <sz val="12"/>
      <color indexed="8"/>
      <name val="Meiryo UI"/>
      <family val="3"/>
    </font>
    <font>
      <b/>
      <sz val="10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6"/>
      <color indexed="8"/>
      <name val="Meiryo UI"/>
      <family val="3"/>
    </font>
    <font>
      <b/>
      <sz val="18"/>
      <color indexed="9"/>
      <name val="Meiryo UI"/>
      <family val="3"/>
    </font>
    <font>
      <b/>
      <sz val="11"/>
      <color indexed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4"/>
      <color rgb="FF00B0F0"/>
      <name val="MS UI Gothic"/>
      <family val="3"/>
    </font>
    <font>
      <sz val="12"/>
      <color theme="1"/>
      <name val="MS UI Gothic"/>
      <family val="3"/>
    </font>
    <font>
      <sz val="11"/>
      <color rgb="FFFF0000"/>
      <name val="MS UI Gothic"/>
      <family val="3"/>
    </font>
    <font>
      <b/>
      <sz val="16"/>
      <color theme="0"/>
      <name val="MS UI Gothic"/>
      <family val="3"/>
    </font>
    <font>
      <sz val="11"/>
      <color theme="0"/>
      <name val="Meiryo UI"/>
      <family val="3"/>
    </font>
    <font>
      <b/>
      <sz val="16"/>
      <color theme="0"/>
      <name val="Meiryo UI"/>
      <family val="3"/>
    </font>
    <font>
      <b/>
      <sz val="11"/>
      <color theme="1"/>
      <name val="Meiryo UI"/>
      <family val="3"/>
    </font>
    <font>
      <sz val="11"/>
      <color theme="1"/>
      <name val="Meiryo UI"/>
      <family val="3"/>
    </font>
    <font>
      <sz val="14"/>
      <color theme="1"/>
      <name val="Meiryo UI"/>
      <family val="3"/>
    </font>
    <font>
      <sz val="11"/>
      <color rgb="FFFF0000"/>
      <name val="Meiryo UI"/>
      <family val="3"/>
    </font>
    <font>
      <sz val="14"/>
      <color rgb="FF00B0F0"/>
      <name val="Meiryo UI"/>
      <family val="3"/>
    </font>
    <font>
      <sz val="12"/>
      <color theme="1"/>
      <name val="Meiryo UI"/>
      <family val="3"/>
    </font>
    <font>
      <b/>
      <sz val="10"/>
      <color theme="1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  <font>
      <sz val="8"/>
      <color theme="1"/>
      <name val="Meiryo UI"/>
      <family val="3"/>
    </font>
    <font>
      <sz val="16"/>
      <color theme="1"/>
      <name val="Meiryo UI"/>
      <family val="3"/>
    </font>
    <font>
      <b/>
      <sz val="18"/>
      <color theme="0"/>
      <name val="Meiryo UI"/>
      <family val="3"/>
    </font>
    <font>
      <b/>
      <sz val="11"/>
      <color theme="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61" applyFont="1" applyFill="1" applyAlignment="1">
      <alignment horizontal="center" vertical="center" shrinkToFit="1"/>
      <protection/>
    </xf>
    <xf numFmtId="0" fontId="3" fillId="0" borderId="0" xfId="61" applyFont="1" applyFill="1">
      <alignment vertical="center"/>
      <protection/>
    </xf>
    <xf numFmtId="0" fontId="73" fillId="0" borderId="0" xfId="0" applyFont="1" applyFill="1" applyBorder="1" applyAlignment="1">
      <alignment horizontal="center" vertical="center" shrinkToFit="1"/>
    </xf>
    <xf numFmtId="0" fontId="73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20" fontId="4" fillId="33" borderId="23" xfId="0" applyNumberFormat="1" applyFont="1" applyFill="1" applyBorder="1" applyAlignment="1">
      <alignment horizontal="center" vertical="center" shrinkToFi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20" fontId="4" fillId="0" borderId="23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6" fillId="33" borderId="37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33" borderId="38" xfId="0" applyNumberFormat="1" applyFont="1" applyFill="1" applyBorder="1" applyAlignment="1">
      <alignment horizontal="center" vertical="center" shrinkToFit="1"/>
    </xf>
    <xf numFmtId="49" fontId="4" fillId="33" borderId="39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center" vertical="center" shrinkToFit="1"/>
    </xf>
    <xf numFmtId="0" fontId="6" fillId="33" borderId="36" xfId="0" applyFont="1" applyFill="1" applyBorder="1" applyAlignment="1">
      <alignment vertical="center" shrinkToFit="1"/>
    </xf>
    <xf numFmtId="0" fontId="6" fillId="33" borderId="37" xfId="0" applyFont="1" applyFill="1" applyBorder="1" applyAlignment="1">
      <alignment vertical="center" shrinkToFit="1"/>
    </xf>
    <xf numFmtId="49" fontId="4" fillId="0" borderId="40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4" fillId="0" borderId="42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4" fillId="0" borderId="0" xfId="61" applyFont="1">
      <alignment vertical="center"/>
      <protection/>
    </xf>
    <xf numFmtId="0" fontId="74" fillId="0" borderId="0" xfId="61" applyFont="1" applyFill="1" applyAlignment="1">
      <alignment horizontal="center" vertical="center" shrinkToFit="1"/>
      <protection/>
    </xf>
    <xf numFmtId="0" fontId="4" fillId="0" borderId="0" xfId="61" applyFont="1" applyFill="1">
      <alignment vertical="center"/>
      <protection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4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81" fillId="0" borderId="34" xfId="0" applyFont="1" applyFill="1" applyBorder="1" applyAlignment="1" applyProtection="1">
      <alignment horizontal="center" vertical="center" shrinkToFit="1"/>
      <protection/>
    </xf>
    <xf numFmtId="0" fontId="82" fillId="0" borderId="34" xfId="0" applyFont="1" applyFill="1" applyBorder="1" applyAlignment="1" applyProtection="1">
      <alignment horizontal="center" vertical="center" shrinkToFit="1"/>
      <protection/>
    </xf>
    <xf numFmtId="0" fontId="83" fillId="0" borderId="34" xfId="0" applyFont="1" applyFill="1" applyBorder="1" applyAlignment="1" applyProtection="1">
      <alignment horizontal="center" vertical="center" shrinkToFit="1"/>
      <protection/>
    </xf>
    <xf numFmtId="0" fontId="83" fillId="0" borderId="34" xfId="0" applyFont="1" applyFill="1" applyBorder="1" applyAlignment="1" applyProtection="1">
      <alignment horizontal="center" vertical="center" wrapText="1" shrinkToFit="1"/>
      <protection/>
    </xf>
    <xf numFmtId="0" fontId="84" fillId="0" borderId="34" xfId="0" applyFont="1" applyFill="1" applyBorder="1" applyAlignment="1" applyProtection="1">
      <alignment horizontal="center" vertical="center" wrapText="1" shrinkToFit="1"/>
      <protection/>
    </xf>
    <xf numFmtId="0" fontId="80" fillId="0" borderId="34" xfId="0" applyFont="1" applyFill="1" applyBorder="1" applyAlignment="1" applyProtection="1">
      <alignment horizontal="center" vertical="center" shrinkToFit="1"/>
      <protection/>
    </xf>
    <xf numFmtId="0" fontId="76" fillId="0" borderId="0" xfId="0" applyFont="1" applyFill="1" applyAlignment="1" applyProtection="1">
      <alignment vertical="center"/>
      <protection/>
    </xf>
    <xf numFmtId="0" fontId="82" fillId="0" borderId="35" xfId="0" applyFont="1" applyFill="1" applyBorder="1" applyAlignment="1" applyProtection="1">
      <alignment horizontal="center" vertical="center" shrinkToFit="1"/>
      <protection locked="0"/>
    </xf>
    <xf numFmtId="0" fontId="82" fillId="0" borderId="23" xfId="0" applyFont="1" applyFill="1" applyBorder="1" applyAlignment="1" applyProtection="1">
      <alignment horizontal="center" vertical="center" shrinkToFit="1"/>
      <protection/>
    </xf>
    <xf numFmtId="0" fontId="82" fillId="0" borderId="44" xfId="0" applyFont="1" applyFill="1" applyBorder="1" applyAlignment="1" applyProtection="1">
      <alignment horizontal="center" vertical="center" shrinkToFit="1"/>
      <protection locked="0"/>
    </xf>
    <xf numFmtId="0" fontId="82" fillId="0" borderId="35" xfId="0" applyFont="1" applyFill="1" applyBorder="1" applyAlignment="1" applyProtection="1">
      <alignment horizontal="center" vertical="center" shrinkToFit="1"/>
      <protection/>
    </xf>
    <xf numFmtId="0" fontId="82" fillId="0" borderId="44" xfId="0" applyFont="1" applyFill="1" applyBorder="1" applyAlignment="1" applyProtection="1">
      <alignment horizontal="center" vertical="center" shrinkToFit="1"/>
      <protection/>
    </xf>
    <xf numFmtId="0" fontId="12" fillId="0" borderId="0" xfId="62" applyFont="1" applyFill="1" applyBorder="1" applyAlignment="1" applyProtection="1">
      <alignment horizontal="center" vertical="center" shrinkToFit="1"/>
      <protection locked="0"/>
    </xf>
    <xf numFmtId="0" fontId="85" fillId="0" borderId="45" xfId="0" applyFont="1" applyFill="1" applyBorder="1" applyAlignment="1" applyProtection="1">
      <alignment horizontal="center" vertical="center" shrinkToFit="1"/>
      <protection/>
    </xf>
    <xf numFmtId="0" fontId="82" fillId="0" borderId="45" xfId="0" applyFont="1" applyFill="1" applyBorder="1" applyAlignment="1" applyProtection="1">
      <alignment horizontal="center" vertical="center" shrinkToFit="1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Alignment="1" applyProtection="1">
      <alignment horizontal="center" vertical="center"/>
      <protection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 shrinkToFit="1"/>
    </xf>
    <xf numFmtId="0" fontId="76" fillId="0" borderId="0" xfId="0" applyFont="1" applyFill="1" applyAlignment="1">
      <alignment vertical="center"/>
    </xf>
    <xf numFmtId="0" fontId="86" fillId="0" borderId="0" xfId="0" applyFont="1" applyFill="1" applyAlignment="1">
      <alignment horizontal="center" vertical="center" shrinkToFit="1"/>
    </xf>
    <xf numFmtId="0" fontId="87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20" fontId="10" fillId="0" borderId="0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20" fontId="0" fillId="0" borderId="0" xfId="0" applyNumberFormat="1" applyAlignment="1">
      <alignment vertical="center"/>
    </xf>
    <xf numFmtId="20" fontId="4" fillId="0" borderId="0" xfId="0" applyNumberFormat="1" applyFont="1" applyFill="1" applyAlignment="1">
      <alignment horizontal="center" vertical="center" shrinkToFit="1"/>
    </xf>
    <xf numFmtId="0" fontId="76" fillId="0" borderId="0" xfId="0" applyFont="1" applyFill="1" applyAlignment="1" applyProtection="1">
      <alignment horizontal="center" vertical="center"/>
      <protection/>
    </xf>
    <xf numFmtId="0" fontId="76" fillId="0" borderId="36" xfId="0" applyFont="1" applyBorder="1" applyAlignment="1">
      <alignment horizontal="center" vertical="center"/>
    </xf>
    <xf numFmtId="0" fontId="76" fillId="0" borderId="46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 wrapText="1"/>
    </xf>
    <xf numFmtId="0" fontId="76" fillId="0" borderId="5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/>
    </xf>
    <xf numFmtId="0" fontId="76" fillId="0" borderId="51" xfId="0" applyFont="1" applyBorder="1" applyAlignment="1">
      <alignment horizontal="center" vertical="center"/>
    </xf>
    <xf numFmtId="0" fontId="76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/>
    </xf>
    <xf numFmtId="0" fontId="77" fillId="0" borderId="49" xfId="0" applyFont="1" applyBorder="1" applyAlignment="1">
      <alignment horizontal="center" vertical="center"/>
    </xf>
    <xf numFmtId="56" fontId="8" fillId="0" borderId="0" xfId="0" applyNumberFormat="1" applyFont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74" fillId="34" borderId="0" xfId="61" applyFont="1" applyFill="1" applyAlignment="1">
      <alignment horizontal="center" vertical="center" shrinkToFit="1"/>
      <protection/>
    </xf>
    <xf numFmtId="56" fontId="76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6" fillId="0" borderId="42" xfId="0" applyFont="1" applyBorder="1" applyAlignment="1">
      <alignment horizontal="center" vertical="center"/>
    </xf>
    <xf numFmtId="0" fontId="10" fillId="0" borderId="0" xfId="61" applyFont="1" applyFill="1" applyAlignment="1">
      <alignment horizontal="left" shrinkToFit="1"/>
      <protection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left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73" fillId="34" borderId="21" xfId="0" applyFont="1" applyFill="1" applyBorder="1" applyAlignment="1">
      <alignment horizontal="center" vertical="center" shrinkToFit="1"/>
    </xf>
    <xf numFmtId="0" fontId="73" fillId="34" borderId="52" xfId="0" applyFont="1" applyFill="1" applyBorder="1" applyAlignment="1">
      <alignment horizontal="center" vertical="center" shrinkToFit="1"/>
    </xf>
    <xf numFmtId="0" fontId="73" fillId="34" borderId="54" xfId="0" applyFont="1" applyFill="1" applyBorder="1" applyAlignment="1">
      <alignment horizontal="center" vertical="center" shrinkToFit="1"/>
    </xf>
    <xf numFmtId="0" fontId="73" fillId="34" borderId="5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86" fillId="34" borderId="0" xfId="0" applyFont="1" applyFill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Alignment="1" applyProtection="1">
      <alignment horizontal="center" vertical="center"/>
      <protection/>
    </xf>
    <xf numFmtId="0" fontId="12" fillId="0" borderId="34" xfId="62" applyFont="1" applyFill="1" applyBorder="1" applyAlignment="1" applyProtection="1">
      <alignment horizontal="center" vertical="center" wrapText="1" shrinkToFit="1"/>
      <protection locked="0"/>
    </xf>
    <xf numFmtId="0" fontId="82" fillId="0" borderId="57" xfId="0" applyFont="1" applyFill="1" applyBorder="1" applyAlignment="1" applyProtection="1">
      <alignment horizontal="center" vertical="center" shrinkToFit="1"/>
      <protection/>
    </xf>
    <xf numFmtId="0" fontId="85" fillId="0" borderId="34" xfId="0" applyFont="1" applyFill="1" applyBorder="1" applyAlignment="1" applyProtection="1">
      <alignment horizontal="center" vertical="center" shrinkToFit="1"/>
      <protection/>
    </xf>
    <xf numFmtId="0" fontId="12" fillId="0" borderId="29" xfId="62" applyFont="1" applyFill="1" applyBorder="1" applyAlignment="1" applyProtection="1">
      <alignment horizontal="center" vertical="center" wrapText="1" shrinkToFit="1"/>
      <protection locked="0"/>
    </xf>
    <xf numFmtId="0" fontId="12" fillId="0" borderId="19" xfId="62" applyFont="1" applyFill="1" applyBorder="1" applyAlignment="1" applyProtection="1">
      <alignment horizontal="center" vertical="center" wrapText="1" shrinkToFit="1"/>
      <protection locked="0"/>
    </xf>
    <xf numFmtId="0" fontId="81" fillId="0" borderId="35" xfId="0" applyFont="1" applyFill="1" applyBorder="1" applyAlignment="1" applyProtection="1">
      <alignment horizontal="center" vertical="center" shrinkToFit="1"/>
      <protection/>
    </xf>
    <xf numFmtId="0" fontId="81" fillId="0" borderId="23" xfId="0" applyFont="1" applyFill="1" applyBorder="1" applyAlignment="1" applyProtection="1">
      <alignment horizontal="center" vertical="center" shrinkToFit="1"/>
      <protection/>
    </xf>
    <xf numFmtId="0" fontId="81" fillId="0" borderId="44" xfId="0" applyFont="1" applyFill="1" applyBorder="1" applyAlignment="1" applyProtection="1">
      <alignment horizontal="center" vertical="center" shrinkToFit="1"/>
      <protection/>
    </xf>
    <xf numFmtId="0" fontId="12" fillId="0" borderId="29" xfId="62" applyFont="1" applyFill="1" applyBorder="1" applyAlignment="1" applyProtection="1">
      <alignment horizontal="center" vertical="center" shrinkToFit="1"/>
      <protection locked="0"/>
    </xf>
    <xf numFmtId="0" fontId="12" fillId="0" borderId="19" xfId="62" applyFont="1" applyFill="1" applyBorder="1" applyAlignment="1" applyProtection="1">
      <alignment horizontal="center" vertical="center" shrinkToFit="1"/>
      <protection locked="0"/>
    </xf>
    <xf numFmtId="0" fontId="72" fillId="34" borderId="0" xfId="61" applyFont="1" applyFill="1" applyAlignment="1">
      <alignment horizontal="center" vertical="center" shrinkToFit="1"/>
      <protection/>
    </xf>
    <xf numFmtId="56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6" fontId="75" fillId="0" borderId="0" xfId="0" applyNumberFormat="1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21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7">
      <selection activeCell="N9" sqref="N9"/>
    </sheetView>
  </sheetViews>
  <sheetFormatPr defaultColWidth="9.140625" defaultRowHeight="15"/>
  <cols>
    <col min="1" max="1" width="6.28125" style="77" customWidth="1"/>
    <col min="2" max="2" width="7.421875" style="77" customWidth="1"/>
    <col min="3" max="12" width="8.140625" style="77" customWidth="1"/>
    <col min="13" max="15" width="6.28125" style="77" customWidth="1"/>
    <col min="16" max="22" width="6.57421875" style="77" customWidth="1"/>
    <col min="23" max="16384" width="9.00390625" style="77" customWidth="1"/>
  </cols>
  <sheetData>
    <row r="1" spans="1:12" s="73" customFormat="1" ht="26.25" customHeight="1">
      <c r="A1" s="143" t="s">
        <v>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73" customFormat="1" ht="26.25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s="75" customFormat="1" ht="26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2.5" customHeight="1">
      <c r="A4" s="146" t="s">
        <v>17</v>
      </c>
      <c r="B4" s="146"/>
      <c r="C4" s="146"/>
      <c r="D4" s="141">
        <v>42302</v>
      </c>
      <c r="E4" s="141"/>
      <c r="F4" s="91" t="s">
        <v>83</v>
      </c>
      <c r="G4" s="137" t="s">
        <v>0</v>
      </c>
      <c r="H4" s="137"/>
      <c r="I4" s="137" t="s">
        <v>19</v>
      </c>
      <c r="J4" s="137"/>
      <c r="K4" s="137"/>
      <c r="L4" s="137"/>
    </row>
    <row r="5" spans="1:12" ht="22.5" customHeight="1">
      <c r="A5" s="78"/>
      <c r="B5" s="78"/>
      <c r="C5" s="78"/>
      <c r="D5" s="141"/>
      <c r="E5" s="141"/>
      <c r="F5" s="91"/>
      <c r="G5" s="137"/>
      <c r="H5" s="137"/>
      <c r="I5" s="137"/>
      <c r="J5" s="137"/>
      <c r="K5" s="137"/>
      <c r="L5" s="137"/>
    </row>
    <row r="6" spans="1:12" ht="22.5" customHeight="1">
      <c r="A6" s="137" t="s">
        <v>18</v>
      </c>
      <c r="B6" s="137"/>
      <c r="C6" s="137"/>
      <c r="D6" s="144">
        <v>42311</v>
      </c>
      <c r="E6" s="145"/>
      <c r="F6" s="91" t="s">
        <v>41</v>
      </c>
      <c r="G6" s="137" t="s">
        <v>42</v>
      </c>
      <c r="H6" s="137"/>
      <c r="I6" s="137" t="s">
        <v>19</v>
      </c>
      <c r="J6" s="137"/>
      <c r="K6" s="137"/>
      <c r="L6" s="137"/>
    </row>
    <row r="7" spans="4:7" ht="22.5" customHeight="1">
      <c r="D7" s="144"/>
      <c r="E7" s="145"/>
      <c r="F7" s="91"/>
      <c r="G7" s="79"/>
    </row>
    <row r="8" ht="22.5" customHeight="1"/>
    <row r="9" spans="1:4" ht="22.5" customHeight="1">
      <c r="A9" s="137" t="s">
        <v>8</v>
      </c>
      <c r="B9" s="137"/>
      <c r="C9" s="137"/>
      <c r="D9" s="80" t="s">
        <v>79</v>
      </c>
    </row>
    <row r="10" ht="22.5" customHeight="1"/>
    <row r="11" spans="1:3" ht="22.5" customHeight="1" thickBot="1">
      <c r="A11" s="137" t="s">
        <v>9</v>
      </c>
      <c r="B11" s="137"/>
      <c r="C11" s="137"/>
    </row>
    <row r="12" spans="2:10" s="81" customFormat="1" ht="30" customHeight="1" thickBot="1">
      <c r="B12" s="82"/>
      <c r="C12" s="129" t="s">
        <v>1</v>
      </c>
      <c r="D12" s="130"/>
      <c r="E12" s="129" t="s">
        <v>2</v>
      </c>
      <c r="F12" s="130"/>
      <c r="G12" s="129" t="s">
        <v>3</v>
      </c>
      <c r="H12" s="142"/>
      <c r="I12" s="139" t="s">
        <v>5</v>
      </c>
      <c r="J12" s="140"/>
    </row>
    <row r="13" spans="2:10" ht="37.5" customHeight="1">
      <c r="B13" s="83">
        <v>1</v>
      </c>
      <c r="C13" s="131" t="s">
        <v>84</v>
      </c>
      <c r="D13" s="132"/>
      <c r="E13" s="131" t="s">
        <v>50</v>
      </c>
      <c r="F13" s="132"/>
      <c r="G13" s="131" t="s">
        <v>80</v>
      </c>
      <c r="H13" s="135"/>
      <c r="I13" s="133" t="s">
        <v>58</v>
      </c>
      <c r="J13" s="134"/>
    </row>
    <row r="14" spans="2:10" ht="37.5" customHeight="1">
      <c r="B14" s="84">
        <v>2</v>
      </c>
      <c r="C14" s="125" t="s">
        <v>47</v>
      </c>
      <c r="D14" s="126"/>
      <c r="E14" s="125" t="s">
        <v>51</v>
      </c>
      <c r="F14" s="126"/>
      <c r="G14" s="125" t="s">
        <v>55</v>
      </c>
      <c r="H14" s="138"/>
      <c r="I14" s="125" t="s">
        <v>54</v>
      </c>
      <c r="J14" s="126"/>
    </row>
    <row r="15" spans="2:10" ht="37.5" customHeight="1">
      <c r="B15" s="85">
        <v>3</v>
      </c>
      <c r="C15" s="125" t="s">
        <v>48</v>
      </c>
      <c r="D15" s="126"/>
      <c r="E15" s="125" t="s">
        <v>52</v>
      </c>
      <c r="F15" s="126"/>
      <c r="G15" s="125" t="s">
        <v>56</v>
      </c>
      <c r="H15" s="138"/>
      <c r="I15" s="125" t="s">
        <v>81</v>
      </c>
      <c r="J15" s="126"/>
    </row>
    <row r="16" spans="2:10" ht="37.5" customHeight="1" thickBot="1">
      <c r="B16" s="86">
        <v>4</v>
      </c>
      <c r="C16" s="127" t="s">
        <v>49</v>
      </c>
      <c r="D16" s="128"/>
      <c r="E16" s="127" t="s">
        <v>53</v>
      </c>
      <c r="F16" s="128"/>
      <c r="G16" s="127" t="s">
        <v>57</v>
      </c>
      <c r="H16" s="147"/>
      <c r="I16" s="127" t="s">
        <v>82</v>
      </c>
      <c r="J16" s="128"/>
    </row>
    <row r="17" ht="22.5" customHeight="1" thickBot="1"/>
    <row r="18" spans="2:6" s="81" customFormat="1" ht="30" customHeight="1" thickBot="1">
      <c r="B18" s="82"/>
      <c r="C18" s="129" t="s">
        <v>14</v>
      </c>
      <c r="D18" s="130"/>
      <c r="E18" s="129" t="s">
        <v>13</v>
      </c>
      <c r="F18" s="130"/>
    </row>
    <row r="19" spans="2:6" ht="37.5" customHeight="1">
      <c r="B19" s="83">
        <v>1</v>
      </c>
      <c r="C19" s="131" t="s">
        <v>64</v>
      </c>
      <c r="D19" s="132"/>
      <c r="E19" s="131" t="s">
        <v>68</v>
      </c>
      <c r="F19" s="132"/>
    </row>
    <row r="20" spans="2:6" ht="37.5" customHeight="1">
      <c r="B20" s="84">
        <v>2</v>
      </c>
      <c r="C20" s="125" t="s">
        <v>66</v>
      </c>
      <c r="D20" s="126"/>
      <c r="E20" s="125" t="s">
        <v>70</v>
      </c>
      <c r="F20" s="126"/>
    </row>
    <row r="21" spans="2:6" ht="37.5" customHeight="1">
      <c r="B21" s="85">
        <v>3</v>
      </c>
      <c r="C21" s="125" t="s">
        <v>60</v>
      </c>
      <c r="D21" s="126"/>
      <c r="E21" s="125" t="s">
        <v>72</v>
      </c>
      <c r="F21" s="126"/>
    </row>
    <row r="22" spans="2:6" ht="37.5" customHeight="1" thickBot="1">
      <c r="B22" s="86">
        <v>4</v>
      </c>
      <c r="C22" s="127" t="s">
        <v>62</v>
      </c>
      <c r="D22" s="128"/>
      <c r="E22" s="127" t="s">
        <v>74</v>
      </c>
      <c r="F22" s="128"/>
    </row>
    <row r="23" ht="22.5" customHeight="1"/>
    <row r="24" spans="1:10" ht="22.5" customHeight="1">
      <c r="A24" s="136" t="s">
        <v>10</v>
      </c>
      <c r="B24" s="136"/>
      <c r="C24" s="136"/>
      <c r="D24" s="79" t="s">
        <v>37</v>
      </c>
      <c r="E24" s="79"/>
      <c r="F24" s="79"/>
      <c r="G24" s="79"/>
      <c r="H24" s="79"/>
      <c r="I24" s="79"/>
      <c r="J24" s="79"/>
    </row>
    <row r="25" ht="22.5" customHeight="1">
      <c r="A25" s="88" t="s">
        <v>11</v>
      </c>
    </row>
    <row r="26" ht="22.5" customHeight="1">
      <c r="A26" s="87" t="s">
        <v>12</v>
      </c>
    </row>
    <row r="27" ht="22.5" customHeight="1"/>
    <row r="29" spans="2:4" ht="15.75">
      <c r="B29" s="87"/>
      <c r="C29" s="87"/>
      <c r="D29" s="87"/>
    </row>
    <row r="30" ht="15.75">
      <c r="A30" s="88"/>
    </row>
    <row r="31" ht="19.5">
      <c r="A31" s="89"/>
    </row>
    <row r="33" ht="16.5">
      <c r="A33" s="90"/>
    </row>
    <row r="34" ht="16.5">
      <c r="A34" s="90"/>
    </row>
    <row r="35" ht="16.5">
      <c r="A35" s="90"/>
    </row>
  </sheetData>
  <sheetProtection/>
  <mergeCells count="47">
    <mergeCell ref="I16:J16"/>
    <mergeCell ref="A4:C4"/>
    <mergeCell ref="I5:L5"/>
    <mergeCell ref="I6:L6"/>
    <mergeCell ref="E14:F14"/>
    <mergeCell ref="E16:F16"/>
    <mergeCell ref="E12:F12"/>
    <mergeCell ref="E13:F13"/>
    <mergeCell ref="D6:E6"/>
    <mergeCell ref="G14:H14"/>
    <mergeCell ref="G16:H16"/>
    <mergeCell ref="D4:E4"/>
    <mergeCell ref="I4:L4"/>
    <mergeCell ref="D5:E5"/>
    <mergeCell ref="G12:H12"/>
    <mergeCell ref="G5:H5"/>
    <mergeCell ref="A1:L1"/>
    <mergeCell ref="D7:E7"/>
    <mergeCell ref="A6:C6"/>
    <mergeCell ref="A2:L2"/>
    <mergeCell ref="G4:H4"/>
    <mergeCell ref="A24:C24"/>
    <mergeCell ref="A11:C11"/>
    <mergeCell ref="G6:H6"/>
    <mergeCell ref="C14:D14"/>
    <mergeCell ref="C16:D16"/>
    <mergeCell ref="A9:C9"/>
    <mergeCell ref="C15:D15"/>
    <mergeCell ref="E15:F15"/>
    <mergeCell ref="G15:H15"/>
    <mergeCell ref="C21:D21"/>
    <mergeCell ref="I13:J13"/>
    <mergeCell ref="I14:J14"/>
    <mergeCell ref="I15:J15"/>
    <mergeCell ref="C13:D13"/>
    <mergeCell ref="C12:D12"/>
    <mergeCell ref="G13:H13"/>
    <mergeCell ref="I12:J12"/>
    <mergeCell ref="E21:F21"/>
    <mergeCell ref="C22:D22"/>
    <mergeCell ref="E22:F22"/>
    <mergeCell ref="C18:D18"/>
    <mergeCell ref="E18:F18"/>
    <mergeCell ref="C19:D19"/>
    <mergeCell ref="E19:F19"/>
    <mergeCell ref="C20:D20"/>
    <mergeCell ref="E20:F20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="106" zoomScaleNormal="106" zoomScalePageLayoutView="0" workbookViewId="0" topLeftCell="A9">
      <selection activeCell="F34" sqref="F34"/>
    </sheetView>
  </sheetViews>
  <sheetFormatPr defaultColWidth="9.140625" defaultRowHeight="15"/>
  <cols>
    <col min="1" max="1" width="4.57421875" style="115" customWidth="1"/>
    <col min="2" max="2" width="4.28125" style="115" customWidth="1"/>
    <col min="3" max="3" width="12.421875" style="115" customWidth="1"/>
    <col min="4" max="4" width="3.7109375" style="115" customWidth="1"/>
    <col min="5" max="5" width="5.421875" style="115" customWidth="1"/>
    <col min="6" max="6" width="3.8515625" style="115" customWidth="1"/>
    <col min="7" max="7" width="12.421875" style="115" customWidth="1"/>
    <col min="8" max="9" width="11.28125" style="115" customWidth="1"/>
    <col min="10" max="10" width="7.8515625" style="115" customWidth="1"/>
    <col min="11" max="11" width="4.28125" style="115" customWidth="1"/>
    <col min="12" max="12" width="12.421875" style="115" customWidth="1"/>
    <col min="13" max="13" width="3.7109375" style="115" customWidth="1"/>
    <col min="14" max="14" width="5.421875" style="115" customWidth="1"/>
    <col min="15" max="15" width="3.7109375" style="115" customWidth="1"/>
    <col min="16" max="16" width="12.421875" style="115" customWidth="1"/>
    <col min="17" max="19" width="11.28125" style="115" customWidth="1"/>
    <col min="20" max="16384" width="9.00390625" style="115" customWidth="1"/>
  </cols>
  <sheetData>
    <row r="1" spans="1:19" s="114" customFormat="1" ht="26.25" customHeight="1">
      <c r="A1" s="169" t="s">
        <v>117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13"/>
    </row>
    <row r="2" ht="14.25" customHeight="1" thickBot="1"/>
    <row r="3" spans="1:19" s="10" customFormat="1" ht="14.25" customHeight="1" thickBot="1">
      <c r="A3" s="167"/>
      <c r="B3" s="156" t="s">
        <v>75</v>
      </c>
      <c r="C3" s="157"/>
      <c r="D3" s="157"/>
      <c r="E3" s="157"/>
      <c r="F3" s="157"/>
      <c r="G3" s="157"/>
      <c r="H3" s="158"/>
      <c r="I3" s="159"/>
      <c r="J3" s="153" t="s">
        <v>16</v>
      </c>
      <c r="K3" s="156" t="s">
        <v>76</v>
      </c>
      <c r="L3" s="157"/>
      <c r="M3" s="157"/>
      <c r="N3" s="157"/>
      <c r="O3" s="157"/>
      <c r="P3" s="157"/>
      <c r="Q3" s="158"/>
      <c r="R3" s="159"/>
      <c r="S3" s="9"/>
    </row>
    <row r="4" spans="1:19" s="13" customFormat="1" ht="14.25" customHeight="1">
      <c r="A4" s="168"/>
      <c r="B4" s="151" t="s">
        <v>20</v>
      </c>
      <c r="C4" s="170" t="s">
        <v>15</v>
      </c>
      <c r="D4" s="171"/>
      <c r="E4" s="172"/>
      <c r="F4" s="172"/>
      <c r="G4" s="173"/>
      <c r="H4" s="160" t="s">
        <v>4</v>
      </c>
      <c r="I4" s="161"/>
      <c r="J4" s="154"/>
      <c r="K4" s="151" t="s">
        <v>20</v>
      </c>
      <c r="L4" s="170" t="s">
        <v>15</v>
      </c>
      <c r="M4" s="171"/>
      <c r="N4" s="172"/>
      <c r="O4" s="172"/>
      <c r="P4" s="173"/>
      <c r="Q4" s="160" t="s">
        <v>4</v>
      </c>
      <c r="R4" s="161"/>
      <c r="S4" s="12"/>
    </row>
    <row r="5" spans="1:19" s="13" customFormat="1" ht="14.25" customHeight="1" thickBot="1">
      <c r="A5" s="152"/>
      <c r="B5" s="152"/>
      <c r="C5" s="15" t="s">
        <v>29</v>
      </c>
      <c r="D5" s="16" t="s">
        <v>7</v>
      </c>
      <c r="E5" s="17"/>
      <c r="F5" s="16" t="s">
        <v>7</v>
      </c>
      <c r="G5" s="18" t="s">
        <v>30</v>
      </c>
      <c r="H5" s="15" t="s">
        <v>35</v>
      </c>
      <c r="I5" s="19" t="s">
        <v>36</v>
      </c>
      <c r="J5" s="155"/>
      <c r="K5" s="152"/>
      <c r="L5" s="15" t="s">
        <v>29</v>
      </c>
      <c r="M5" s="16" t="s">
        <v>7</v>
      </c>
      <c r="N5" s="17"/>
      <c r="O5" s="16" t="s">
        <v>7</v>
      </c>
      <c r="P5" s="18" t="s">
        <v>30</v>
      </c>
      <c r="Q5" s="15" t="s">
        <v>35</v>
      </c>
      <c r="R5" s="19" t="s">
        <v>36</v>
      </c>
      <c r="S5" s="12"/>
    </row>
    <row r="6" spans="1:20" s="13" customFormat="1" ht="14.25" customHeight="1">
      <c r="A6" s="20">
        <v>1</v>
      </c>
      <c r="B6" s="21" t="s">
        <v>1</v>
      </c>
      <c r="C6" s="22" t="s">
        <v>46</v>
      </c>
      <c r="D6" s="23">
        <v>2</v>
      </c>
      <c r="E6" s="23" t="s">
        <v>31</v>
      </c>
      <c r="F6" s="23">
        <v>0</v>
      </c>
      <c r="G6" s="24" t="s">
        <v>47</v>
      </c>
      <c r="H6" s="25" t="str">
        <f>C7</f>
        <v>入江SSS</v>
      </c>
      <c r="I6" s="26" t="str">
        <f>G7</f>
        <v>清水第八SC</v>
      </c>
      <c r="J6" s="27">
        <v>0.3541666666666667</v>
      </c>
      <c r="K6" s="28" t="s">
        <v>3</v>
      </c>
      <c r="L6" s="29" t="s">
        <v>80</v>
      </c>
      <c r="M6" s="30">
        <v>0</v>
      </c>
      <c r="N6" s="30" t="s">
        <v>31</v>
      </c>
      <c r="O6" s="30">
        <v>0</v>
      </c>
      <c r="P6" s="31" t="s">
        <v>55</v>
      </c>
      <c r="Q6" s="25" t="str">
        <f>L7</f>
        <v>RISE SC</v>
      </c>
      <c r="R6" s="26" t="str">
        <f>P7</f>
        <v>岡小SSS</v>
      </c>
      <c r="S6" s="32"/>
      <c r="T6" s="123"/>
    </row>
    <row r="7" spans="1:20" s="13" customFormat="1" ht="14.25" customHeight="1">
      <c r="A7" s="11">
        <v>2</v>
      </c>
      <c r="B7" s="33" t="s">
        <v>2</v>
      </c>
      <c r="C7" s="34" t="s">
        <v>50</v>
      </c>
      <c r="D7" s="35">
        <v>5</v>
      </c>
      <c r="E7" s="35" t="s">
        <v>31</v>
      </c>
      <c r="F7" s="35">
        <v>0</v>
      </c>
      <c r="G7" s="36" t="s">
        <v>51</v>
      </c>
      <c r="H7" s="37" t="str">
        <f>G6</f>
        <v>有度FC</v>
      </c>
      <c r="I7" s="38" t="str">
        <f>C6</f>
        <v>清水エスパルスU-12</v>
      </c>
      <c r="J7" s="39">
        <v>0.3819444444444444</v>
      </c>
      <c r="K7" s="33" t="s">
        <v>5</v>
      </c>
      <c r="L7" s="40" t="s">
        <v>58</v>
      </c>
      <c r="M7" s="41">
        <v>2</v>
      </c>
      <c r="N7" s="41" t="s">
        <v>31</v>
      </c>
      <c r="O7" s="41">
        <v>1</v>
      </c>
      <c r="P7" s="42" t="s">
        <v>54</v>
      </c>
      <c r="Q7" s="37" t="str">
        <f>P6</f>
        <v>袖師SSS</v>
      </c>
      <c r="R7" s="38" t="str">
        <f>L6</f>
        <v>SALFUS oRs</v>
      </c>
      <c r="S7" s="32"/>
      <c r="T7" s="123"/>
    </row>
    <row r="8" spans="1:20" s="13" customFormat="1" ht="14.25" customHeight="1">
      <c r="A8" s="45">
        <v>3</v>
      </c>
      <c r="B8" s="46" t="s">
        <v>1</v>
      </c>
      <c r="C8" s="47" t="s">
        <v>48</v>
      </c>
      <c r="D8" s="48">
        <v>1</v>
      </c>
      <c r="E8" s="48" t="s">
        <v>31</v>
      </c>
      <c r="F8" s="48">
        <v>1</v>
      </c>
      <c r="G8" s="49" t="s">
        <v>49</v>
      </c>
      <c r="H8" s="50" t="str">
        <f>G9</f>
        <v>庵原SCSSS</v>
      </c>
      <c r="I8" s="51" t="str">
        <f>C9</f>
        <v>不二見SSS</v>
      </c>
      <c r="J8" s="27">
        <v>0.40972222222222227</v>
      </c>
      <c r="K8" s="46" t="s">
        <v>3</v>
      </c>
      <c r="L8" s="47" t="s">
        <v>56</v>
      </c>
      <c r="M8" s="48">
        <v>0</v>
      </c>
      <c r="N8" s="48" t="s">
        <v>31</v>
      </c>
      <c r="O8" s="48">
        <v>0</v>
      </c>
      <c r="P8" s="49" t="s">
        <v>57</v>
      </c>
      <c r="Q8" s="50" t="str">
        <f>P9</f>
        <v>清水北SSS</v>
      </c>
      <c r="R8" s="51" t="str">
        <f>L9</f>
        <v>興津SSS</v>
      </c>
      <c r="S8" s="32"/>
      <c r="T8" s="123"/>
    </row>
    <row r="9" spans="1:20" s="13" customFormat="1" ht="14.25" customHeight="1">
      <c r="A9" s="11">
        <v>4</v>
      </c>
      <c r="B9" s="33" t="s">
        <v>2</v>
      </c>
      <c r="C9" s="34" t="s">
        <v>52</v>
      </c>
      <c r="D9" s="35">
        <v>0</v>
      </c>
      <c r="E9" s="35" t="s">
        <v>31</v>
      </c>
      <c r="F9" s="35">
        <v>8</v>
      </c>
      <c r="G9" s="36" t="s">
        <v>53</v>
      </c>
      <c r="H9" s="52" t="str">
        <f>C8</f>
        <v>駒越小SSS</v>
      </c>
      <c r="I9" s="53" t="str">
        <f>G8</f>
        <v>清水ヴァーモス</v>
      </c>
      <c r="J9" s="39">
        <v>0.4375</v>
      </c>
      <c r="K9" s="33" t="s">
        <v>5</v>
      </c>
      <c r="L9" s="40" t="s">
        <v>81</v>
      </c>
      <c r="M9" s="41">
        <v>0</v>
      </c>
      <c r="N9" s="41" t="s">
        <v>31</v>
      </c>
      <c r="O9" s="41">
        <v>0</v>
      </c>
      <c r="P9" s="42" t="s">
        <v>82</v>
      </c>
      <c r="Q9" s="52" t="str">
        <f>L8</f>
        <v>VALOR FC</v>
      </c>
      <c r="R9" s="53" t="str">
        <f>P8</f>
        <v>由比SSS</v>
      </c>
      <c r="S9" s="32"/>
      <c r="T9" s="123"/>
    </row>
    <row r="10" spans="1:20" s="13" customFormat="1" ht="14.25" customHeight="1">
      <c r="A10" s="45">
        <v>5</v>
      </c>
      <c r="B10" s="46" t="s">
        <v>1</v>
      </c>
      <c r="C10" s="54" t="s">
        <v>46</v>
      </c>
      <c r="D10" s="55">
        <v>6</v>
      </c>
      <c r="E10" s="55" t="s">
        <v>31</v>
      </c>
      <c r="F10" s="55">
        <v>0</v>
      </c>
      <c r="G10" s="56" t="s">
        <v>48</v>
      </c>
      <c r="H10" s="50" t="str">
        <f>G11</f>
        <v>不二見SSS</v>
      </c>
      <c r="I10" s="51" t="str">
        <f>C11</f>
        <v>入江SSS</v>
      </c>
      <c r="J10" s="27">
        <v>0.46527777777777773</v>
      </c>
      <c r="K10" s="46" t="s">
        <v>3</v>
      </c>
      <c r="L10" s="47" t="s">
        <v>80</v>
      </c>
      <c r="M10" s="48">
        <v>4</v>
      </c>
      <c r="N10" s="48" t="s">
        <v>31</v>
      </c>
      <c r="O10" s="48">
        <v>1</v>
      </c>
      <c r="P10" s="49" t="s">
        <v>56</v>
      </c>
      <c r="Q10" s="50" t="str">
        <f>P11</f>
        <v>興津SSS</v>
      </c>
      <c r="R10" s="51" t="str">
        <f>L11</f>
        <v>RISE SC</v>
      </c>
      <c r="S10" s="32"/>
      <c r="T10" s="123"/>
    </row>
    <row r="11" spans="1:20" s="13" customFormat="1" ht="14.25" customHeight="1">
      <c r="A11" s="11">
        <v>6</v>
      </c>
      <c r="B11" s="57" t="s">
        <v>2</v>
      </c>
      <c r="C11" s="34" t="s">
        <v>50</v>
      </c>
      <c r="D11" s="35">
        <v>13</v>
      </c>
      <c r="E11" s="35" t="s">
        <v>31</v>
      </c>
      <c r="F11" s="35">
        <v>0</v>
      </c>
      <c r="G11" s="36" t="s">
        <v>52</v>
      </c>
      <c r="H11" s="52" t="str">
        <f>C10</f>
        <v>清水エスパルスU-12</v>
      </c>
      <c r="I11" s="53" t="str">
        <f>G10</f>
        <v>駒越小SSS</v>
      </c>
      <c r="J11" s="39">
        <v>0.4930555555555556</v>
      </c>
      <c r="K11" s="33" t="s">
        <v>5</v>
      </c>
      <c r="L11" s="40" t="s">
        <v>58</v>
      </c>
      <c r="M11" s="41">
        <v>2</v>
      </c>
      <c r="N11" s="41" t="s">
        <v>31</v>
      </c>
      <c r="O11" s="41">
        <v>0</v>
      </c>
      <c r="P11" s="42" t="s">
        <v>81</v>
      </c>
      <c r="Q11" s="52" t="str">
        <f>L10</f>
        <v>SALFUS oRs</v>
      </c>
      <c r="R11" s="53" t="str">
        <f>P10</f>
        <v>VALOR FC</v>
      </c>
      <c r="S11" s="32"/>
      <c r="T11" s="123"/>
    </row>
    <row r="12" spans="1:20" s="13" customFormat="1" ht="14.25" customHeight="1">
      <c r="A12" s="45">
        <v>7</v>
      </c>
      <c r="B12" s="58" t="s">
        <v>1</v>
      </c>
      <c r="C12" s="54" t="s">
        <v>47</v>
      </c>
      <c r="D12" s="55">
        <v>5</v>
      </c>
      <c r="E12" s="55" t="s">
        <v>31</v>
      </c>
      <c r="F12" s="55">
        <v>0</v>
      </c>
      <c r="G12" s="56" t="s">
        <v>49</v>
      </c>
      <c r="H12" s="50" t="str">
        <f>C13</f>
        <v>清水第八SC</v>
      </c>
      <c r="I12" s="51" t="str">
        <f>G13</f>
        <v>庵原SCSSS</v>
      </c>
      <c r="J12" s="27">
        <v>0.5208333333333334</v>
      </c>
      <c r="K12" s="46" t="s">
        <v>3</v>
      </c>
      <c r="L12" s="47" t="s">
        <v>55</v>
      </c>
      <c r="M12" s="48">
        <v>2</v>
      </c>
      <c r="N12" s="48" t="s">
        <v>31</v>
      </c>
      <c r="O12" s="48">
        <v>0</v>
      </c>
      <c r="P12" s="49" t="s">
        <v>57</v>
      </c>
      <c r="Q12" s="50" t="str">
        <f>L13</f>
        <v>岡小SSS</v>
      </c>
      <c r="R12" s="51" t="str">
        <f>P13</f>
        <v>清水北SSS</v>
      </c>
      <c r="S12" s="32"/>
      <c r="T12" s="123"/>
    </row>
    <row r="13" spans="1:20" s="13" customFormat="1" ht="14.25" customHeight="1">
      <c r="A13" s="11">
        <v>8</v>
      </c>
      <c r="B13" s="57" t="s">
        <v>2</v>
      </c>
      <c r="C13" s="34" t="s">
        <v>51</v>
      </c>
      <c r="D13" s="35">
        <v>0</v>
      </c>
      <c r="E13" s="35" t="s">
        <v>31</v>
      </c>
      <c r="F13" s="35">
        <v>3</v>
      </c>
      <c r="G13" s="36" t="s">
        <v>53</v>
      </c>
      <c r="H13" s="52" t="str">
        <f>G12</f>
        <v>清水ヴァーモス</v>
      </c>
      <c r="I13" s="53" t="str">
        <f>C12</f>
        <v>有度FC</v>
      </c>
      <c r="J13" s="39">
        <v>0.548611111111111</v>
      </c>
      <c r="K13" s="33" t="s">
        <v>5</v>
      </c>
      <c r="L13" s="40" t="s">
        <v>54</v>
      </c>
      <c r="M13" s="41">
        <v>2</v>
      </c>
      <c r="N13" s="41" t="s">
        <v>31</v>
      </c>
      <c r="O13" s="41">
        <v>0</v>
      </c>
      <c r="P13" s="42" t="s">
        <v>82</v>
      </c>
      <c r="Q13" s="52" t="str">
        <f>P12</f>
        <v>由比SSS</v>
      </c>
      <c r="R13" s="53" t="str">
        <f>L12</f>
        <v>袖師SSS</v>
      </c>
      <c r="S13" s="32"/>
      <c r="T13" s="123"/>
    </row>
    <row r="14" spans="1:20" s="13" customFormat="1" ht="14.25" customHeight="1">
      <c r="A14" s="45">
        <v>9</v>
      </c>
      <c r="B14" s="58" t="s">
        <v>1</v>
      </c>
      <c r="C14" s="54" t="s">
        <v>46</v>
      </c>
      <c r="D14" s="55">
        <v>3</v>
      </c>
      <c r="E14" s="55" t="s">
        <v>31</v>
      </c>
      <c r="F14" s="55">
        <v>0</v>
      </c>
      <c r="G14" s="56" t="s">
        <v>49</v>
      </c>
      <c r="H14" s="50" t="str">
        <f>C15</f>
        <v>入江SSS</v>
      </c>
      <c r="I14" s="51" t="str">
        <f>G15</f>
        <v>庵原SCSSS</v>
      </c>
      <c r="J14" s="27">
        <v>0.576388888888889</v>
      </c>
      <c r="K14" s="46" t="s">
        <v>3</v>
      </c>
      <c r="L14" s="47" t="s">
        <v>80</v>
      </c>
      <c r="M14" s="48">
        <v>1</v>
      </c>
      <c r="N14" s="48" t="s">
        <v>31</v>
      </c>
      <c r="O14" s="48">
        <v>0</v>
      </c>
      <c r="P14" s="49" t="s">
        <v>57</v>
      </c>
      <c r="Q14" s="50" t="str">
        <f>L15</f>
        <v>RISE SC</v>
      </c>
      <c r="R14" s="51" t="str">
        <f>P15</f>
        <v>清水北SSS</v>
      </c>
      <c r="S14" s="32"/>
      <c r="T14" s="123"/>
    </row>
    <row r="15" spans="1:20" s="13" customFormat="1" ht="14.25" customHeight="1">
      <c r="A15" s="11">
        <v>10</v>
      </c>
      <c r="B15" s="57" t="s">
        <v>2</v>
      </c>
      <c r="C15" s="34" t="s">
        <v>50</v>
      </c>
      <c r="D15" s="41">
        <v>3</v>
      </c>
      <c r="E15" s="35" t="s">
        <v>31</v>
      </c>
      <c r="F15" s="41">
        <v>0</v>
      </c>
      <c r="G15" s="42" t="s">
        <v>53</v>
      </c>
      <c r="H15" s="52" t="str">
        <f>C14</f>
        <v>清水エスパルスU-12</v>
      </c>
      <c r="I15" s="53" t="str">
        <f>G14</f>
        <v>清水ヴァーモス</v>
      </c>
      <c r="J15" s="39">
        <v>0.6041666666666666</v>
      </c>
      <c r="K15" s="33" t="s">
        <v>5</v>
      </c>
      <c r="L15" s="40" t="s">
        <v>58</v>
      </c>
      <c r="M15" s="41">
        <v>5</v>
      </c>
      <c r="N15" s="41" t="s">
        <v>31</v>
      </c>
      <c r="O15" s="41">
        <v>0</v>
      </c>
      <c r="P15" s="53" t="s">
        <v>82</v>
      </c>
      <c r="Q15" s="52" t="str">
        <f>L14</f>
        <v>SALFUS oRs</v>
      </c>
      <c r="R15" s="53" t="str">
        <f>P14</f>
        <v>由比SSS</v>
      </c>
      <c r="S15" s="32"/>
      <c r="T15" s="123"/>
    </row>
    <row r="16" spans="1:20" s="13" customFormat="1" ht="14.25" customHeight="1">
      <c r="A16" s="45">
        <v>11</v>
      </c>
      <c r="B16" s="58" t="s">
        <v>1</v>
      </c>
      <c r="C16" s="47" t="s">
        <v>47</v>
      </c>
      <c r="D16" s="48">
        <v>0</v>
      </c>
      <c r="E16" s="55" t="s">
        <v>31</v>
      </c>
      <c r="F16" s="48">
        <v>0</v>
      </c>
      <c r="G16" s="49" t="s">
        <v>48</v>
      </c>
      <c r="H16" s="50" t="str">
        <f>G17</f>
        <v>不二見SSS</v>
      </c>
      <c r="I16" s="51" t="str">
        <f>C17</f>
        <v>清水第八SC</v>
      </c>
      <c r="J16" s="27">
        <v>0.6319444444444444</v>
      </c>
      <c r="K16" s="59" t="s">
        <v>3</v>
      </c>
      <c r="L16" s="60" t="s">
        <v>55</v>
      </c>
      <c r="M16" s="48">
        <v>3</v>
      </c>
      <c r="N16" s="48" t="s">
        <v>31</v>
      </c>
      <c r="O16" s="48">
        <v>0</v>
      </c>
      <c r="P16" s="60" t="s">
        <v>56</v>
      </c>
      <c r="Q16" s="50" t="str">
        <f>P17</f>
        <v>興津SSS</v>
      </c>
      <c r="R16" s="51" t="str">
        <f>L17</f>
        <v>岡小SSS</v>
      </c>
      <c r="S16" s="32"/>
      <c r="T16" s="123"/>
    </row>
    <row r="17" spans="1:20" s="13" customFormat="1" ht="14.25" customHeight="1" thickBot="1">
      <c r="A17" s="14">
        <v>12</v>
      </c>
      <c r="B17" s="63" t="s">
        <v>2</v>
      </c>
      <c r="C17" s="64" t="s">
        <v>51</v>
      </c>
      <c r="D17" s="65">
        <v>5</v>
      </c>
      <c r="E17" s="65" t="s">
        <v>31</v>
      </c>
      <c r="F17" s="65">
        <v>0</v>
      </c>
      <c r="G17" s="66" t="s">
        <v>52</v>
      </c>
      <c r="H17" s="67" t="str">
        <f>C16</f>
        <v>有度FC</v>
      </c>
      <c r="I17" s="68" t="str">
        <f>G16</f>
        <v>駒越小SSS</v>
      </c>
      <c r="J17" s="69">
        <v>0.6597222222222222</v>
      </c>
      <c r="K17" s="63" t="s">
        <v>5</v>
      </c>
      <c r="L17" s="64" t="s">
        <v>54</v>
      </c>
      <c r="M17" s="65">
        <v>0</v>
      </c>
      <c r="N17" s="70" t="s">
        <v>31</v>
      </c>
      <c r="O17" s="65">
        <v>0</v>
      </c>
      <c r="P17" s="66" t="s">
        <v>81</v>
      </c>
      <c r="Q17" s="67" t="str">
        <f>L16</f>
        <v>袖師SSS</v>
      </c>
      <c r="R17" s="68" t="str">
        <f>P16</f>
        <v>VALOR FC</v>
      </c>
      <c r="S17" s="32"/>
      <c r="T17" s="123"/>
    </row>
    <row r="18" s="13" customFormat="1" ht="14.25" customHeight="1" thickBot="1"/>
    <row r="19" spans="1:19" s="10" customFormat="1" ht="14.25" customHeight="1" thickBot="1">
      <c r="A19" s="167"/>
      <c r="B19" s="156" t="s">
        <v>77</v>
      </c>
      <c r="C19" s="157"/>
      <c r="D19" s="157"/>
      <c r="E19" s="157"/>
      <c r="F19" s="157"/>
      <c r="G19" s="157"/>
      <c r="H19" s="158"/>
      <c r="I19" s="159"/>
      <c r="J19" s="167" t="s">
        <v>16</v>
      </c>
      <c r="K19" s="156" t="s">
        <v>78</v>
      </c>
      <c r="L19" s="157"/>
      <c r="M19" s="157"/>
      <c r="N19" s="157"/>
      <c r="O19" s="157"/>
      <c r="P19" s="157"/>
      <c r="Q19" s="158"/>
      <c r="R19" s="159"/>
      <c r="S19" s="9"/>
    </row>
    <row r="20" spans="1:19" s="13" customFormat="1" ht="14.25" customHeight="1">
      <c r="A20" s="168"/>
      <c r="B20" s="151" t="s">
        <v>20</v>
      </c>
      <c r="C20" s="164" t="s">
        <v>15</v>
      </c>
      <c r="D20" s="165"/>
      <c r="E20" s="165"/>
      <c r="F20" s="165"/>
      <c r="G20" s="166"/>
      <c r="H20" s="162" t="s">
        <v>4</v>
      </c>
      <c r="I20" s="163"/>
      <c r="J20" s="168"/>
      <c r="K20" s="151" t="s">
        <v>20</v>
      </c>
      <c r="L20" s="164" t="s">
        <v>15</v>
      </c>
      <c r="M20" s="165"/>
      <c r="N20" s="165"/>
      <c r="O20" s="165"/>
      <c r="P20" s="166"/>
      <c r="Q20" s="162" t="s">
        <v>4</v>
      </c>
      <c r="R20" s="163"/>
      <c r="S20" s="12"/>
    </row>
    <row r="21" spans="1:19" s="13" customFormat="1" ht="14.25" customHeight="1" thickBot="1">
      <c r="A21" s="152"/>
      <c r="B21" s="152"/>
      <c r="C21" s="15" t="s">
        <v>29</v>
      </c>
      <c r="D21" s="16" t="s">
        <v>7</v>
      </c>
      <c r="E21" s="17"/>
      <c r="F21" s="16" t="s">
        <v>7</v>
      </c>
      <c r="G21" s="18" t="s">
        <v>30</v>
      </c>
      <c r="H21" s="15" t="s">
        <v>35</v>
      </c>
      <c r="I21" s="19" t="s">
        <v>36</v>
      </c>
      <c r="J21" s="152"/>
      <c r="K21" s="152"/>
      <c r="L21" s="15" t="s">
        <v>29</v>
      </c>
      <c r="M21" s="16" t="s">
        <v>7</v>
      </c>
      <c r="N21" s="17"/>
      <c r="O21" s="16" t="s">
        <v>7</v>
      </c>
      <c r="P21" s="18" t="s">
        <v>30</v>
      </c>
      <c r="Q21" s="15" t="s">
        <v>35</v>
      </c>
      <c r="R21" s="19" t="s">
        <v>36</v>
      </c>
      <c r="S21" s="12"/>
    </row>
    <row r="22" spans="1:19" s="13" customFormat="1" ht="14.25" customHeight="1">
      <c r="A22" s="20">
        <v>1</v>
      </c>
      <c r="B22" s="21" t="s">
        <v>14</v>
      </c>
      <c r="C22" s="22" t="s">
        <v>63</v>
      </c>
      <c r="D22" s="23">
        <v>3</v>
      </c>
      <c r="E22" s="23" t="s">
        <v>31</v>
      </c>
      <c r="F22" s="23">
        <v>0</v>
      </c>
      <c r="G22" s="24" t="s">
        <v>65</v>
      </c>
      <c r="H22" s="25" t="str">
        <f>C23</f>
        <v>清水クラブSS</v>
      </c>
      <c r="I22" s="26" t="str">
        <f>G23</f>
        <v>辻SSS</v>
      </c>
      <c r="J22" s="27">
        <v>0.3541666666666667</v>
      </c>
      <c r="K22" s="28"/>
      <c r="L22" s="29"/>
      <c r="M22" s="30"/>
      <c r="N22" s="30" t="s">
        <v>31</v>
      </c>
      <c r="O22" s="30"/>
      <c r="P22" s="31"/>
      <c r="Q22" s="25"/>
      <c r="R22" s="26"/>
      <c r="S22" s="12"/>
    </row>
    <row r="23" spans="1:19" s="13" customFormat="1" ht="13.5" customHeight="1">
      <c r="A23" s="11">
        <v>2</v>
      </c>
      <c r="B23" s="33" t="s">
        <v>13</v>
      </c>
      <c r="C23" s="34" t="s">
        <v>67</v>
      </c>
      <c r="D23" s="35">
        <v>3</v>
      </c>
      <c r="E23" s="35" t="s">
        <v>31</v>
      </c>
      <c r="F23" s="35">
        <v>1</v>
      </c>
      <c r="G23" s="36" t="s">
        <v>69</v>
      </c>
      <c r="H23" s="37" t="str">
        <f>G22</f>
        <v>浜田SSS</v>
      </c>
      <c r="I23" s="38" t="str">
        <f>C22</f>
        <v>高部JFC</v>
      </c>
      <c r="J23" s="39">
        <v>0.3819444444444444</v>
      </c>
      <c r="K23" s="33"/>
      <c r="L23" s="40"/>
      <c r="M23" s="41"/>
      <c r="N23" s="41" t="s">
        <v>31</v>
      </c>
      <c r="O23" s="41"/>
      <c r="P23" s="42"/>
      <c r="Q23" s="43"/>
      <c r="R23" s="44"/>
      <c r="S23" s="12"/>
    </row>
    <row r="24" spans="1:19" s="13" customFormat="1" ht="13.5" customHeight="1">
      <c r="A24" s="45">
        <v>3</v>
      </c>
      <c r="B24" s="46" t="s">
        <v>14</v>
      </c>
      <c r="C24" s="47" t="s">
        <v>59</v>
      </c>
      <c r="D24" s="48">
        <v>0</v>
      </c>
      <c r="E24" s="48" t="s">
        <v>31</v>
      </c>
      <c r="F24" s="48">
        <v>2</v>
      </c>
      <c r="G24" s="49" t="s">
        <v>61</v>
      </c>
      <c r="H24" s="50" t="str">
        <f>G25</f>
        <v>高部JFCブロンコ</v>
      </c>
      <c r="I24" s="51" t="str">
        <f>C25</f>
        <v>清水プエルトSC</v>
      </c>
      <c r="J24" s="27">
        <v>0.40972222222222227</v>
      </c>
      <c r="K24" s="46"/>
      <c r="L24" s="47"/>
      <c r="M24" s="48"/>
      <c r="N24" s="48" t="s">
        <v>31</v>
      </c>
      <c r="O24" s="48"/>
      <c r="P24" s="49"/>
      <c r="Q24" s="50"/>
      <c r="R24" s="51"/>
      <c r="S24" s="12"/>
    </row>
    <row r="25" spans="1:19" s="13" customFormat="1" ht="13.5" customHeight="1">
      <c r="A25" s="11">
        <v>4</v>
      </c>
      <c r="B25" s="33" t="s">
        <v>13</v>
      </c>
      <c r="C25" s="34" t="s">
        <v>71</v>
      </c>
      <c r="D25" s="35">
        <v>1</v>
      </c>
      <c r="E25" s="35" t="s">
        <v>31</v>
      </c>
      <c r="F25" s="35">
        <v>4</v>
      </c>
      <c r="G25" s="36" t="s">
        <v>73</v>
      </c>
      <c r="H25" s="52" t="str">
        <f>C24</f>
        <v>飯田FSSS</v>
      </c>
      <c r="I25" s="53" t="str">
        <f>G24</f>
        <v>江尻SSS</v>
      </c>
      <c r="J25" s="39">
        <v>0.4375</v>
      </c>
      <c r="K25" s="33"/>
      <c r="L25" s="40"/>
      <c r="M25" s="41"/>
      <c r="N25" s="41" t="s">
        <v>31</v>
      </c>
      <c r="O25" s="41"/>
      <c r="P25" s="42"/>
      <c r="Q25" s="52"/>
      <c r="R25" s="53"/>
      <c r="S25" s="12"/>
    </row>
    <row r="26" spans="1:19" s="13" customFormat="1" ht="13.5" customHeight="1">
      <c r="A26" s="45">
        <v>5</v>
      </c>
      <c r="B26" s="46" t="s">
        <v>14</v>
      </c>
      <c r="C26" s="54" t="s">
        <v>63</v>
      </c>
      <c r="D26" s="55">
        <v>0</v>
      </c>
      <c r="E26" s="55" t="s">
        <v>31</v>
      </c>
      <c r="F26" s="55">
        <v>0</v>
      </c>
      <c r="G26" s="56" t="s">
        <v>59</v>
      </c>
      <c r="H26" s="50" t="str">
        <f>G27</f>
        <v>清水プエルトSC</v>
      </c>
      <c r="I26" s="51" t="str">
        <f>C27</f>
        <v>清水クラブSS</v>
      </c>
      <c r="J26" s="27">
        <v>0.46527777777777773</v>
      </c>
      <c r="K26" s="46"/>
      <c r="L26" s="47"/>
      <c r="M26" s="48"/>
      <c r="N26" s="48" t="s">
        <v>31</v>
      </c>
      <c r="O26" s="48"/>
      <c r="P26" s="49"/>
      <c r="Q26" s="50"/>
      <c r="R26" s="51"/>
      <c r="S26" s="12"/>
    </row>
    <row r="27" spans="1:19" s="13" customFormat="1" ht="13.5" customHeight="1">
      <c r="A27" s="11">
        <v>6</v>
      </c>
      <c r="B27" s="33" t="s">
        <v>13</v>
      </c>
      <c r="C27" s="34" t="s">
        <v>67</v>
      </c>
      <c r="D27" s="35">
        <v>7</v>
      </c>
      <c r="E27" s="35" t="s">
        <v>31</v>
      </c>
      <c r="F27" s="35">
        <v>0</v>
      </c>
      <c r="G27" s="36" t="s">
        <v>71</v>
      </c>
      <c r="H27" s="52" t="str">
        <f>C26</f>
        <v>高部JFC</v>
      </c>
      <c r="I27" s="53" t="str">
        <f>G26</f>
        <v>飯田FSSS</v>
      </c>
      <c r="J27" s="39">
        <v>0.4930555555555556</v>
      </c>
      <c r="K27" s="33"/>
      <c r="L27" s="40"/>
      <c r="M27" s="41"/>
      <c r="N27" s="41" t="s">
        <v>31</v>
      </c>
      <c r="O27" s="41"/>
      <c r="P27" s="42"/>
      <c r="Q27" s="52"/>
      <c r="R27" s="53"/>
      <c r="S27" s="12"/>
    </row>
    <row r="28" spans="1:19" s="13" customFormat="1" ht="13.5" customHeight="1">
      <c r="A28" s="45">
        <v>7</v>
      </c>
      <c r="B28" s="46" t="s">
        <v>14</v>
      </c>
      <c r="C28" s="54" t="s">
        <v>65</v>
      </c>
      <c r="D28" s="55">
        <v>0</v>
      </c>
      <c r="E28" s="55" t="s">
        <v>31</v>
      </c>
      <c r="F28" s="55">
        <v>1</v>
      </c>
      <c r="G28" s="56" t="s">
        <v>61</v>
      </c>
      <c r="H28" s="50" t="str">
        <f>C29</f>
        <v>辻SSS</v>
      </c>
      <c r="I28" s="51" t="str">
        <f>G29</f>
        <v>高部JFCブロンコ</v>
      </c>
      <c r="J28" s="27">
        <v>0.5208333333333334</v>
      </c>
      <c r="K28" s="46"/>
      <c r="L28" s="47"/>
      <c r="M28" s="48"/>
      <c r="N28" s="48" t="s">
        <v>31</v>
      </c>
      <c r="O28" s="48"/>
      <c r="P28" s="49"/>
      <c r="Q28" s="50"/>
      <c r="R28" s="51"/>
      <c r="S28" s="12"/>
    </row>
    <row r="29" spans="1:19" s="13" customFormat="1" ht="14.25" customHeight="1">
      <c r="A29" s="11">
        <v>8</v>
      </c>
      <c r="B29" s="33" t="s">
        <v>13</v>
      </c>
      <c r="C29" s="34" t="s">
        <v>69</v>
      </c>
      <c r="D29" s="35">
        <v>0</v>
      </c>
      <c r="E29" s="35" t="s">
        <v>31</v>
      </c>
      <c r="F29" s="35">
        <v>2</v>
      </c>
      <c r="G29" s="36" t="s">
        <v>73</v>
      </c>
      <c r="H29" s="52" t="str">
        <f>G28</f>
        <v>江尻SSS</v>
      </c>
      <c r="I29" s="53" t="str">
        <f>C28</f>
        <v>浜田SSS</v>
      </c>
      <c r="J29" s="39">
        <v>0.548611111111111</v>
      </c>
      <c r="K29" s="33"/>
      <c r="L29" s="40"/>
      <c r="M29" s="41"/>
      <c r="N29" s="41" t="s">
        <v>31</v>
      </c>
      <c r="O29" s="41"/>
      <c r="P29" s="42"/>
      <c r="Q29" s="52"/>
      <c r="R29" s="53"/>
      <c r="S29" s="12"/>
    </row>
    <row r="30" spans="1:19" s="13" customFormat="1" ht="14.25" customHeight="1">
      <c r="A30" s="45">
        <v>9</v>
      </c>
      <c r="B30" s="46" t="s">
        <v>14</v>
      </c>
      <c r="C30" s="54" t="s">
        <v>63</v>
      </c>
      <c r="D30" s="55">
        <v>2</v>
      </c>
      <c r="E30" s="55" t="s">
        <v>31</v>
      </c>
      <c r="F30" s="55">
        <v>0</v>
      </c>
      <c r="G30" s="56" t="s">
        <v>61</v>
      </c>
      <c r="H30" s="50" t="str">
        <f>C31</f>
        <v>清水クラブSS</v>
      </c>
      <c r="I30" s="51" t="str">
        <f>G31</f>
        <v>高部JFCブロンコ</v>
      </c>
      <c r="J30" s="27">
        <v>0.576388888888889</v>
      </c>
      <c r="K30" s="46"/>
      <c r="L30" s="47"/>
      <c r="M30" s="48"/>
      <c r="N30" s="48" t="s">
        <v>31</v>
      </c>
      <c r="O30" s="48"/>
      <c r="P30" s="49"/>
      <c r="Q30" s="50"/>
      <c r="R30" s="51"/>
      <c r="S30" s="12"/>
    </row>
    <row r="31" spans="1:19" s="13" customFormat="1" ht="14.25" customHeight="1">
      <c r="A31" s="11">
        <v>10</v>
      </c>
      <c r="B31" s="33" t="s">
        <v>13</v>
      </c>
      <c r="C31" s="34" t="s">
        <v>67</v>
      </c>
      <c r="D31" s="41">
        <v>2</v>
      </c>
      <c r="E31" s="35" t="s">
        <v>31</v>
      </c>
      <c r="F31" s="41">
        <v>1</v>
      </c>
      <c r="G31" s="42" t="s">
        <v>73</v>
      </c>
      <c r="H31" s="52" t="str">
        <f>C30</f>
        <v>高部JFC</v>
      </c>
      <c r="I31" s="53" t="str">
        <f>G30</f>
        <v>江尻SSS</v>
      </c>
      <c r="J31" s="39">
        <v>0.6041666666666666</v>
      </c>
      <c r="K31" s="33"/>
      <c r="L31" s="40"/>
      <c r="M31" s="41"/>
      <c r="N31" s="41" t="s">
        <v>31</v>
      </c>
      <c r="O31" s="41"/>
      <c r="P31" s="53"/>
      <c r="Q31" s="52"/>
      <c r="R31" s="53"/>
      <c r="S31" s="12"/>
    </row>
    <row r="32" spans="1:19" s="13" customFormat="1" ht="14.25" customHeight="1">
      <c r="A32" s="45">
        <v>11</v>
      </c>
      <c r="B32" s="46" t="s">
        <v>14</v>
      </c>
      <c r="C32" s="47" t="s">
        <v>65</v>
      </c>
      <c r="D32" s="48">
        <v>0</v>
      </c>
      <c r="E32" s="55" t="s">
        <v>31</v>
      </c>
      <c r="F32" s="48">
        <v>4</v>
      </c>
      <c r="G32" s="49" t="s">
        <v>59</v>
      </c>
      <c r="H32" s="50" t="str">
        <f>G33</f>
        <v>清水プエルトSC</v>
      </c>
      <c r="I32" s="51" t="str">
        <f>C33</f>
        <v>辻SSS</v>
      </c>
      <c r="J32" s="27">
        <v>0.6319444444444444</v>
      </c>
      <c r="K32" s="59"/>
      <c r="L32" s="60"/>
      <c r="M32" s="48"/>
      <c r="N32" s="48" t="s">
        <v>31</v>
      </c>
      <c r="O32" s="48"/>
      <c r="P32" s="60"/>
      <c r="Q32" s="61"/>
      <c r="R32" s="62"/>
      <c r="S32" s="12"/>
    </row>
    <row r="33" spans="1:19" s="13" customFormat="1" ht="14.25" customHeight="1" thickBot="1">
      <c r="A33" s="14">
        <v>12</v>
      </c>
      <c r="B33" s="63" t="s">
        <v>13</v>
      </c>
      <c r="C33" s="64" t="s">
        <v>69</v>
      </c>
      <c r="D33" s="65">
        <v>1</v>
      </c>
      <c r="E33" s="65" t="s">
        <v>31</v>
      </c>
      <c r="F33" s="65">
        <v>1</v>
      </c>
      <c r="G33" s="66" t="s">
        <v>71</v>
      </c>
      <c r="H33" s="67" t="str">
        <f>C32</f>
        <v>浜田SSS</v>
      </c>
      <c r="I33" s="68" t="str">
        <f>G32</f>
        <v>飯田FSSS</v>
      </c>
      <c r="J33" s="69">
        <v>0.6597222222222222</v>
      </c>
      <c r="K33" s="63"/>
      <c r="L33" s="64"/>
      <c r="M33" s="65"/>
      <c r="N33" s="70" t="s">
        <v>31</v>
      </c>
      <c r="O33" s="65"/>
      <c r="P33" s="66"/>
      <c r="Q33" s="71"/>
      <c r="R33" s="72"/>
      <c r="S33" s="12"/>
    </row>
    <row r="34" spans="1:19" ht="14.25" customHeight="1">
      <c r="A34" s="116"/>
      <c r="B34" s="117"/>
      <c r="C34" s="118"/>
      <c r="D34" s="118"/>
      <c r="E34" s="118"/>
      <c r="F34" s="118"/>
      <c r="G34" s="116"/>
      <c r="H34" s="116"/>
      <c r="I34" s="116"/>
      <c r="J34" s="119"/>
      <c r="K34" s="117"/>
      <c r="L34" s="116"/>
      <c r="M34" s="118"/>
      <c r="N34" s="118"/>
      <c r="O34" s="118"/>
      <c r="P34" s="118"/>
      <c r="Q34" s="116"/>
      <c r="R34" s="116"/>
      <c r="S34" s="116"/>
    </row>
    <row r="35" spans="1:18" ht="14.25" customHeight="1">
      <c r="A35" s="174" t="s">
        <v>33</v>
      </c>
      <c r="B35" s="174"/>
      <c r="C35" s="150" t="s">
        <v>43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</row>
    <row r="36" spans="3:18" ht="14.25" customHeight="1">
      <c r="C36" s="150" t="s">
        <v>34</v>
      </c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</row>
    <row r="37" spans="3:18" ht="14.25" customHeight="1"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</row>
    <row r="38" spans="5:14" ht="14.25" customHeight="1">
      <c r="E38" s="120"/>
      <c r="F38" s="120"/>
      <c r="G38" s="120"/>
      <c r="H38" s="120"/>
      <c r="I38" s="120"/>
      <c r="K38" s="149"/>
      <c r="L38" s="149"/>
      <c r="M38" s="149"/>
      <c r="N38" s="121"/>
    </row>
    <row r="39" spans="5:9" ht="14.25" customHeight="1">
      <c r="E39" s="150"/>
      <c r="F39" s="150"/>
      <c r="G39" s="150"/>
      <c r="H39" s="150"/>
      <c r="I39" s="150"/>
    </row>
    <row r="40" spans="5:9" ht="14.25" customHeight="1">
      <c r="E40" s="148"/>
      <c r="F40" s="148"/>
      <c r="G40" s="148"/>
      <c r="H40" s="148"/>
      <c r="I40" s="148"/>
    </row>
    <row r="41" ht="14.25" customHeight="1"/>
    <row r="42" ht="14.25" customHeight="1"/>
    <row r="43" ht="14.25" customHeight="1"/>
    <row r="44" ht="14.25" customHeight="1"/>
  </sheetData>
  <sheetProtection/>
  <mergeCells count="28">
    <mergeCell ref="C37:R37"/>
    <mergeCell ref="A35:B35"/>
    <mergeCell ref="C35:R35"/>
    <mergeCell ref="C36:R36"/>
    <mergeCell ref="A19:A21"/>
    <mergeCell ref="B19:I19"/>
    <mergeCell ref="J19:J21"/>
    <mergeCell ref="K19:R19"/>
    <mergeCell ref="B20:B21"/>
    <mergeCell ref="C20:G20"/>
    <mergeCell ref="L20:P20"/>
    <mergeCell ref="Q20:R20"/>
    <mergeCell ref="A3:A5"/>
    <mergeCell ref="A1:R1"/>
    <mergeCell ref="C4:G4"/>
    <mergeCell ref="L4:P4"/>
    <mergeCell ref="Q4:R4"/>
    <mergeCell ref="K3:R3"/>
    <mergeCell ref="E40:I40"/>
    <mergeCell ref="K38:M38"/>
    <mergeCell ref="E39:I39"/>
    <mergeCell ref="K4:K5"/>
    <mergeCell ref="J3:J5"/>
    <mergeCell ref="B4:B5"/>
    <mergeCell ref="B3:I3"/>
    <mergeCell ref="H4:I4"/>
    <mergeCell ref="H20:I20"/>
    <mergeCell ref="K20:K21"/>
  </mergeCells>
  <printOptions/>
  <pageMargins left="0.39" right="0.2" top="0.26" bottom="0.21" header="0.23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9">
      <selection activeCell="Z45" sqref="Z45"/>
    </sheetView>
  </sheetViews>
  <sheetFormatPr defaultColWidth="9.140625" defaultRowHeight="15"/>
  <cols>
    <col min="1" max="1" width="16.28125" style="110" customWidth="1"/>
    <col min="2" max="13" width="3.57421875" style="111" customWidth="1"/>
    <col min="14" max="22" width="7.57421875" style="112" customWidth="1"/>
    <col min="23" max="23" width="9.00390625" style="112" customWidth="1"/>
    <col min="24" max="24" width="9.00390625" style="112" hidden="1" customWidth="1"/>
    <col min="25" max="16384" width="9.00390625" style="112" customWidth="1"/>
  </cols>
  <sheetData>
    <row r="1" spans="1:22" s="98" customFormat="1" ht="16.5">
      <c r="A1" s="92" t="s">
        <v>28</v>
      </c>
      <c r="B1" s="184" t="str">
        <f>A2</f>
        <v>清水エスパルスU-12</v>
      </c>
      <c r="C1" s="185"/>
      <c r="D1" s="186"/>
      <c r="E1" s="184" t="str">
        <f>A4</f>
        <v>有度FC</v>
      </c>
      <c r="F1" s="185"/>
      <c r="G1" s="186"/>
      <c r="H1" s="184" t="str">
        <f>A6</f>
        <v>駒越小SSS</v>
      </c>
      <c r="I1" s="185"/>
      <c r="J1" s="186"/>
      <c r="K1" s="184" t="str">
        <f>A8</f>
        <v>清水ヴァーモス</v>
      </c>
      <c r="L1" s="185"/>
      <c r="M1" s="186"/>
      <c r="N1" s="93" t="s">
        <v>6</v>
      </c>
      <c r="O1" s="94" t="s">
        <v>21</v>
      </c>
      <c r="P1" s="94" t="s">
        <v>22</v>
      </c>
      <c r="Q1" s="94" t="s">
        <v>23</v>
      </c>
      <c r="R1" s="95" t="s">
        <v>7</v>
      </c>
      <c r="S1" s="95" t="s">
        <v>24</v>
      </c>
      <c r="T1" s="96" t="s">
        <v>25</v>
      </c>
      <c r="U1" s="94" t="s">
        <v>26</v>
      </c>
      <c r="V1" s="97" t="s">
        <v>27</v>
      </c>
    </row>
    <row r="2" spans="1:24" s="98" customFormat="1" ht="15.75">
      <c r="A2" s="182" t="s">
        <v>85</v>
      </c>
      <c r="B2" s="180"/>
      <c r="C2" s="180"/>
      <c r="D2" s="180"/>
      <c r="E2" s="99">
        <v>2</v>
      </c>
      <c r="F2" s="100" t="s">
        <v>86</v>
      </c>
      <c r="G2" s="101">
        <v>0</v>
      </c>
      <c r="H2" s="99">
        <v>6</v>
      </c>
      <c r="I2" s="100" t="s">
        <v>86</v>
      </c>
      <c r="J2" s="101">
        <v>0</v>
      </c>
      <c r="K2" s="99">
        <v>3</v>
      </c>
      <c r="L2" s="100" t="s">
        <v>86</v>
      </c>
      <c r="M2" s="101">
        <v>0</v>
      </c>
      <c r="N2" s="175">
        <f>COUNTIF(E3:M3,"○")+COUNTIF(E3:M3,"△")+COUNTIF(E3:M3,"●")</f>
        <v>3</v>
      </c>
      <c r="O2" s="175">
        <f>COUNTIF(E3:M3,"○")</f>
        <v>3</v>
      </c>
      <c r="P2" s="175">
        <f>COUNTIF(E3:M3,"●")</f>
        <v>0</v>
      </c>
      <c r="Q2" s="175">
        <f>COUNTIF(E3:M3,"△")</f>
        <v>0</v>
      </c>
      <c r="R2" s="175">
        <f>SUM(E2,H2,K2)</f>
        <v>11</v>
      </c>
      <c r="S2" s="175">
        <f>SUM(G2,J2,M2)</f>
        <v>0</v>
      </c>
      <c r="T2" s="175">
        <f>R2-S2</f>
        <v>11</v>
      </c>
      <c r="U2" s="175">
        <f>IF(COUNT(O2:Q3),O2*3+Q2,)</f>
        <v>9</v>
      </c>
      <c r="V2" s="176">
        <f>RANK(X2,$X2:$X9,0)</f>
        <v>1</v>
      </c>
      <c r="X2" s="178">
        <f>U2*100+T2+R2/100</f>
        <v>911.11</v>
      </c>
    </row>
    <row r="3" spans="1:24" s="98" customFormat="1" ht="21">
      <c r="A3" s="183"/>
      <c r="B3" s="180"/>
      <c r="C3" s="180"/>
      <c r="D3" s="180"/>
      <c r="E3" s="181" t="str">
        <f>IF(E2="","",IF(E2&gt;G2,"○",IF(E2=G2,"△",IF(E2&lt;G2,"●"))))</f>
        <v>○</v>
      </c>
      <c r="F3" s="181"/>
      <c r="G3" s="181"/>
      <c r="H3" s="181" t="str">
        <f>IF(H2="","",IF(H2&gt;J2,"○",IF(H2=J2,"△",IF(H2&lt;J2,"●"))))</f>
        <v>○</v>
      </c>
      <c r="I3" s="181"/>
      <c r="J3" s="181"/>
      <c r="K3" s="181" t="str">
        <f>IF(K2="","",IF(K2&gt;M2,"○",IF(K2=M2,"△",IF(K2&lt;M2,"●"))))</f>
        <v>○</v>
      </c>
      <c r="L3" s="181"/>
      <c r="M3" s="181"/>
      <c r="N3" s="175"/>
      <c r="O3" s="175"/>
      <c r="P3" s="175"/>
      <c r="Q3" s="175"/>
      <c r="R3" s="175"/>
      <c r="S3" s="175"/>
      <c r="T3" s="175"/>
      <c r="U3" s="175"/>
      <c r="V3" s="177"/>
      <c r="X3" s="178"/>
    </row>
    <row r="4" spans="1:24" s="98" customFormat="1" ht="15.75">
      <c r="A4" s="182" t="s">
        <v>87</v>
      </c>
      <c r="B4" s="102">
        <f>IF(G2="","",G2)</f>
        <v>0</v>
      </c>
      <c r="C4" s="100" t="s">
        <v>86</v>
      </c>
      <c r="D4" s="103">
        <f>IF(E2="","",E2)</f>
        <v>2</v>
      </c>
      <c r="E4" s="180"/>
      <c r="F4" s="180"/>
      <c r="G4" s="180"/>
      <c r="H4" s="99">
        <v>0</v>
      </c>
      <c r="I4" s="100" t="s">
        <v>86</v>
      </c>
      <c r="J4" s="101">
        <v>0</v>
      </c>
      <c r="K4" s="99">
        <v>5</v>
      </c>
      <c r="L4" s="100" t="s">
        <v>86</v>
      </c>
      <c r="M4" s="101">
        <v>0</v>
      </c>
      <c r="N4" s="175">
        <f>COUNTIF(B5:M5,"○")+COUNTIF(B5:M5,"△")+COUNTIF(B5:M5,"●")</f>
        <v>3</v>
      </c>
      <c r="O4" s="175">
        <f>COUNTIF(B5:M5,"○")</f>
        <v>1</v>
      </c>
      <c r="P4" s="175">
        <f>COUNTIF(B5:M5,"●")</f>
        <v>1</v>
      </c>
      <c r="Q4" s="175">
        <f>COUNTIF(B5:M5,"△")</f>
        <v>1</v>
      </c>
      <c r="R4" s="175">
        <f>SUM(B4,H4,K4)</f>
        <v>5</v>
      </c>
      <c r="S4" s="175">
        <f>SUM(D4,J4,M4)</f>
        <v>2</v>
      </c>
      <c r="T4" s="175">
        <f>R4-S4</f>
        <v>3</v>
      </c>
      <c r="U4" s="175">
        <f>IF(COUNT(O4:Q5),O4*3+Q4,)</f>
        <v>4</v>
      </c>
      <c r="V4" s="176">
        <f>RANK(X4,$X2:$X9,0)</f>
        <v>2</v>
      </c>
      <c r="X4" s="178">
        <f>U4*100+T4+R4/100</f>
        <v>403.05</v>
      </c>
    </row>
    <row r="5" spans="1:24" s="98" customFormat="1" ht="21">
      <c r="A5" s="183"/>
      <c r="B5" s="181" t="str">
        <f>IF(B4="","",IF(B4&gt;D4,"○",IF(B4=D4,"△",IF(B4&lt;D4,"●"))))</f>
        <v>●</v>
      </c>
      <c r="C5" s="181"/>
      <c r="D5" s="181"/>
      <c r="E5" s="180"/>
      <c r="F5" s="180"/>
      <c r="G5" s="180"/>
      <c r="H5" s="181" t="str">
        <f>IF(H4="","",IF(H4&gt;J4,"○",IF(H4=J4,"△",IF(H4&lt;J4,"●"))))</f>
        <v>△</v>
      </c>
      <c r="I5" s="181"/>
      <c r="J5" s="181"/>
      <c r="K5" s="181" t="str">
        <f>IF(K4="","",IF(K4&gt;M4,"○",IF(K4=M4,"△",IF(K4&lt;M4,"●"))))</f>
        <v>○</v>
      </c>
      <c r="L5" s="181"/>
      <c r="M5" s="181"/>
      <c r="N5" s="175"/>
      <c r="O5" s="175"/>
      <c r="P5" s="175"/>
      <c r="Q5" s="175"/>
      <c r="R5" s="175"/>
      <c r="S5" s="175"/>
      <c r="T5" s="175"/>
      <c r="U5" s="175"/>
      <c r="V5" s="177"/>
      <c r="X5" s="178"/>
    </row>
    <row r="6" spans="1:24" s="98" customFormat="1" ht="15.75">
      <c r="A6" s="182" t="s">
        <v>88</v>
      </c>
      <c r="B6" s="102">
        <f>IF(J2="","",J2)</f>
        <v>0</v>
      </c>
      <c r="C6" s="100" t="s">
        <v>86</v>
      </c>
      <c r="D6" s="103">
        <f>IF(H2="","",H2)</f>
        <v>6</v>
      </c>
      <c r="E6" s="102">
        <f>IF(J4="","",J4)</f>
        <v>0</v>
      </c>
      <c r="F6" s="100" t="s">
        <v>86</v>
      </c>
      <c r="G6" s="103">
        <f>IF(H4="","",H4)</f>
        <v>0</v>
      </c>
      <c r="H6" s="180"/>
      <c r="I6" s="180"/>
      <c r="J6" s="180"/>
      <c r="K6" s="99">
        <v>1</v>
      </c>
      <c r="L6" s="100" t="s">
        <v>86</v>
      </c>
      <c r="M6" s="101">
        <v>1</v>
      </c>
      <c r="N6" s="175">
        <f>COUNTIF(B7:M7,"○")+COUNTIF(B7:M7,"△")+COUNTIF(B7:M7,"●")</f>
        <v>3</v>
      </c>
      <c r="O6" s="175">
        <f>COUNTIF(B7:M7,"○")</f>
        <v>0</v>
      </c>
      <c r="P6" s="175">
        <f>COUNTIF(B7:M7,"●")</f>
        <v>1</v>
      </c>
      <c r="Q6" s="175">
        <f>COUNTIF(B7:M7,"△")</f>
        <v>2</v>
      </c>
      <c r="R6" s="175">
        <f>SUM(B6,E6,K6)</f>
        <v>1</v>
      </c>
      <c r="S6" s="175">
        <f>SUM(D6,G6,M6)</f>
        <v>7</v>
      </c>
      <c r="T6" s="175">
        <f>R6-S6</f>
        <v>-6</v>
      </c>
      <c r="U6" s="175">
        <f>IF(COUNT(O6:Q7),O6*3+Q6,)</f>
        <v>2</v>
      </c>
      <c r="V6" s="176">
        <f>RANK(X6,$X2:$X9,0)</f>
        <v>3</v>
      </c>
      <c r="X6" s="178">
        <f>U6*100+T6+R6/100</f>
        <v>194.01</v>
      </c>
    </row>
    <row r="7" spans="1:24" s="98" customFormat="1" ht="21">
      <c r="A7" s="183"/>
      <c r="B7" s="181" t="str">
        <f>IF(B6="","",IF(B6&gt;D6,"○",IF(B6=D6,"△",IF(B6&lt;D6,"●"))))</f>
        <v>●</v>
      </c>
      <c r="C7" s="181"/>
      <c r="D7" s="181"/>
      <c r="E7" s="181" t="str">
        <f>IF(E6="","",IF(E6&gt;G6,"○",IF(E6=G6,"△",IF(E6&lt;G6,"●"))))</f>
        <v>△</v>
      </c>
      <c r="F7" s="181"/>
      <c r="G7" s="181"/>
      <c r="H7" s="180"/>
      <c r="I7" s="180"/>
      <c r="J7" s="180"/>
      <c r="K7" s="181" t="str">
        <f>IF(K6="","",IF(K6&gt;M6,"○",IF(K6=M6,"△",IF(K6&lt;M6,"●"))))</f>
        <v>△</v>
      </c>
      <c r="L7" s="181"/>
      <c r="M7" s="181"/>
      <c r="N7" s="175"/>
      <c r="O7" s="175"/>
      <c r="P7" s="175"/>
      <c r="Q7" s="175"/>
      <c r="R7" s="175"/>
      <c r="S7" s="175"/>
      <c r="T7" s="175"/>
      <c r="U7" s="175"/>
      <c r="V7" s="177"/>
      <c r="X7" s="178"/>
    </row>
    <row r="8" spans="1:24" s="98" customFormat="1" ht="15.75">
      <c r="A8" s="179" t="s">
        <v>89</v>
      </c>
      <c r="B8" s="102">
        <f>IF(M2="","",M2)</f>
        <v>0</v>
      </c>
      <c r="C8" s="100" t="s">
        <v>86</v>
      </c>
      <c r="D8" s="103">
        <f>IF(K2="","",K2)</f>
        <v>3</v>
      </c>
      <c r="E8" s="102">
        <f>IF(M4="","",M4)</f>
        <v>0</v>
      </c>
      <c r="F8" s="100" t="s">
        <v>86</v>
      </c>
      <c r="G8" s="103">
        <f>IF(K4="","",K4)</f>
        <v>5</v>
      </c>
      <c r="H8" s="102">
        <f>IF(M6="","",M6)</f>
        <v>1</v>
      </c>
      <c r="I8" s="100" t="s">
        <v>86</v>
      </c>
      <c r="J8" s="103">
        <f>IF(K6="","",K6)</f>
        <v>1</v>
      </c>
      <c r="K8" s="180"/>
      <c r="L8" s="180"/>
      <c r="M8" s="180"/>
      <c r="N8" s="175">
        <f>COUNTIF(B9:M9,"○")+COUNTIF(B9:M9,"△")+COUNTIF(B9:M9,"●")</f>
        <v>3</v>
      </c>
      <c r="O8" s="175">
        <f>COUNTIF(B9:M9,"○")</f>
        <v>0</v>
      </c>
      <c r="P8" s="175">
        <f>COUNTIF(B9:M9,"●")</f>
        <v>2</v>
      </c>
      <c r="Q8" s="175">
        <f>COUNTIF(B9:M9,"△")</f>
        <v>1</v>
      </c>
      <c r="R8" s="175">
        <f>SUM(B8,E8,H8)</f>
        <v>1</v>
      </c>
      <c r="S8" s="175">
        <f>SUM(D8,G8,J8)</f>
        <v>9</v>
      </c>
      <c r="T8" s="175">
        <f>R8-S8</f>
        <v>-8</v>
      </c>
      <c r="U8" s="175">
        <f>IF(COUNT(O8:Q9),O8*3+Q8,)</f>
        <v>1</v>
      </c>
      <c r="V8" s="176">
        <f>RANK(X8,$X2:$X9,0)</f>
        <v>4</v>
      </c>
      <c r="X8" s="178">
        <f>U8*100+T8+R8/100</f>
        <v>92.01</v>
      </c>
    </row>
    <row r="9" spans="1:24" s="98" customFormat="1" ht="21">
      <c r="A9" s="179"/>
      <c r="B9" s="181" t="str">
        <f>IF(B8="","",IF(B8&gt;D8,"○",IF(B8=D8,"△",IF(B8&lt;D8,"●"))))</f>
        <v>●</v>
      </c>
      <c r="C9" s="181"/>
      <c r="D9" s="181"/>
      <c r="E9" s="181" t="str">
        <f>IF(E8="","",IF(E8&gt;G8,"○",IF(E8=G8,"△",IF(E8&lt;G8,"●"))))</f>
        <v>●</v>
      </c>
      <c r="F9" s="181"/>
      <c r="G9" s="181"/>
      <c r="H9" s="181" t="str">
        <f>IF(H8="","",IF(H8&gt;J8,"○",IF(H8=J8,"△",IF(H8&lt;J8,"●"))))</f>
        <v>△</v>
      </c>
      <c r="I9" s="181"/>
      <c r="J9" s="181"/>
      <c r="K9" s="180"/>
      <c r="L9" s="180"/>
      <c r="M9" s="180"/>
      <c r="N9" s="175"/>
      <c r="O9" s="175"/>
      <c r="P9" s="175"/>
      <c r="Q9" s="175"/>
      <c r="R9" s="175"/>
      <c r="S9" s="175"/>
      <c r="T9" s="175"/>
      <c r="U9" s="175"/>
      <c r="V9" s="177"/>
      <c r="X9" s="178"/>
    </row>
    <row r="11" spans="1:22" s="98" customFormat="1" ht="16.5">
      <c r="A11" s="92" t="s">
        <v>90</v>
      </c>
      <c r="B11" s="184" t="str">
        <f>A12</f>
        <v>入江SSS</v>
      </c>
      <c r="C11" s="185"/>
      <c r="D11" s="186"/>
      <c r="E11" s="184" t="str">
        <f>A14</f>
        <v>清水第八SC</v>
      </c>
      <c r="F11" s="185"/>
      <c r="G11" s="186"/>
      <c r="H11" s="184" t="str">
        <f>A16</f>
        <v>不二見SSS</v>
      </c>
      <c r="I11" s="185"/>
      <c r="J11" s="186"/>
      <c r="K11" s="184" t="str">
        <f>A18</f>
        <v>庵原SCSSS</v>
      </c>
      <c r="L11" s="185"/>
      <c r="M11" s="186"/>
      <c r="N11" s="93" t="s">
        <v>6</v>
      </c>
      <c r="O11" s="94" t="s">
        <v>21</v>
      </c>
      <c r="P11" s="94" t="s">
        <v>22</v>
      </c>
      <c r="Q11" s="94" t="s">
        <v>23</v>
      </c>
      <c r="R11" s="95" t="s">
        <v>7</v>
      </c>
      <c r="S11" s="95" t="s">
        <v>24</v>
      </c>
      <c r="T11" s="96" t="s">
        <v>25</v>
      </c>
      <c r="U11" s="94" t="s">
        <v>26</v>
      </c>
      <c r="V11" s="97" t="s">
        <v>27</v>
      </c>
    </row>
    <row r="12" spans="1:24" s="98" customFormat="1" ht="15.75">
      <c r="A12" s="182" t="s">
        <v>91</v>
      </c>
      <c r="B12" s="180"/>
      <c r="C12" s="180"/>
      <c r="D12" s="180"/>
      <c r="E12" s="99">
        <v>5</v>
      </c>
      <c r="F12" s="100" t="s">
        <v>86</v>
      </c>
      <c r="G12" s="101">
        <v>0</v>
      </c>
      <c r="H12" s="99">
        <v>13</v>
      </c>
      <c r="I12" s="100" t="s">
        <v>86</v>
      </c>
      <c r="J12" s="101">
        <v>0</v>
      </c>
      <c r="K12" s="99">
        <v>3</v>
      </c>
      <c r="L12" s="100" t="s">
        <v>86</v>
      </c>
      <c r="M12" s="101">
        <v>0</v>
      </c>
      <c r="N12" s="175">
        <f>COUNTIF(E13:M13,"○")+COUNTIF(E13:M13,"△")+COUNTIF(E13:M13,"●")</f>
        <v>3</v>
      </c>
      <c r="O12" s="175">
        <f>COUNTIF(E13:M13,"○")</f>
        <v>3</v>
      </c>
      <c r="P12" s="175">
        <f>COUNTIF(E13:M13,"●")</f>
        <v>0</v>
      </c>
      <c r="Q12" s="175">
        <f>COUNTIF(E13:M13,"△")</f>
        <v>0</v>
      </c>
      <c r="R12" s="175">
        <f>SUM(E12,H12,K12)</f>
        <v>21</v>
      </c>
      <c r="S12" s="175">
        <f>SUM(G12,J12,M12)</f>
        <v>0</v>
      </c>
      <c r="T12" s="175">
        <f>R12-S12</f>
        <v>21</v>
      </c>
      <c r="U12" s="175">
        <f>IF(COUNT(O12:Q13),O12*3+Q12,)</f>
        <v>9</v>
      </c>
      <c r="V12" s="176">
        <f>RANK(X12,$X12:$X19,0)</f>
        <v>1</v>
      </c>
      <c r="X12" s="178">
        <f>U12*100+T12+R12/100</f>
        <v>921.21</v>
      </c>
    </row>
    <row r="13" spans="1:24" s="98" customFormat="1" ht="21">
      <c r="A13" s="183"/>
      <c r="B13" s="180"/>
      <c r="C13" s="180"/>
      <c r="D13" s="180"/>
      <c r="E13" s="181" t="str">
        <f>IF(E12="","",IF(E12&gt;G12,"○",IF(E12=G12,"△",IF(E12&lt;G12,"●"))))</f>
        <v>○</v>
      </c>
      <c r="F13" s="181"/>
      <c r="G13" s="181"/>
      <c r="H13" s="181" t="str">
        <f>IF(H12="","",IF(H12&gt;J12,"○",IF(H12=J12,"△",IF(H12&lt;J12,"●"))))</f>
        <v>○</v>
      </c>
      <c r="I13" s="181"/>
      <c r="J13" s="181"/>
      <c r="K13" s="181" t="str">
        <f>IF(K12="","",IF(K12&gt;M12,"○",IF(K12=M12,"△",IF(K12&lt;M12,"●"))))</f>
        <v>○</v>
      </c>
      <c r="L13" s="181"/>
      <c r="M13" s="181"/>
      <c r="N13" s="175"/>
      <c r="O13" s="175"/>
      <c r="P13" s="175"/>
      <c r="Q13" s="175"/>
      <c r="R13" s="175"/>
      <c r="S13" s="175"/>
      <c r="T13" s="175"/>
      <c r="U13" s="175"/>
      <c r="V13" s="177"/>
      <c r="X13" s="178"/>
    </row>
    <row r="14" spans="1:24" s="98" customFormat="1" ht="15.75">
      <c r="A14" s="182" t="s">
        <v>92</v>
      </c>
      <c r="B14" s="102">
        <f>IF(G12="","",G12)</f>
        <v>0</v>
      </c>
      <c r="C14" s="100" t="s">
        <v>86</v>
      </c>
      <c r="D14" s="103">
        <f>IF(E12="","",E12)</f>
        <v>5</v>
      </c>
      <c r="E14" s="180"/>
      <c r="F14" s="180"/>
      <c r="G14" s="180"/>
      <c r="H14" s="99">
        <v>5</v>
      </c>
      <c r="I14" s="100" t="s">
        <v>86</v>
      </c>
      <c r="J14" s="101">
        <v>0</v>
      </c>
      <c r="K14" s="99">
        <v>0</v>
      </c>
      <c r="L14" s="100" t="s">
        <v>86</v>
      </c>
      <c r="M14" s="101">
        <v>3</v>
      </c>
      <c r="N14" s="175">
        <f>COUNTIF(B15:M15,"○")+COUNTIF(B15:M15,"△")+COUNTIF(B15:M15,"●")</f>
        <v>3</v>
      </c>
      <c r="O14" s="175">
        <f>COUNTIF(B15:M15,"○")</f>
        <v>1</v>
      </c>
      <c r="P14" s="175">
        <f>COUNTIF(B15:M15,"●")</f>
        <v>2</v>
      </c>
      <c r="Q14" s="175">
        <f>COUNTIF(B15:M15,"△")</f>
        <v>0</v>
      </c>
      <c r="R14" s="175">
        <f>SUM(B14,H14,K14)</f>
        <v>5</v>
      </c>
      <c r="S14" s="175">
        <f>SUM(D14,J14,M14)</f>
        <v>8</v>
      </c>
      <c r="T14" s="175">
        <f>R14-S14</f>
        <v>-3</v>
      </c>
      <c r="U14" s="175">
        <f>IF(COUNT(O14:Q15),O14*3+Q14,)</f>
        <v>3</v>
      </c>
      <c r="V14" s="176">
        <f>RANK(X14,$X12:$X19,0)</f>
        <v>3</v>
      </c>
      <c r="X14" s="178">
        <f>U14*100+T14+R14/100</f>
        <v>297.05</v>
      </c>
    </row>
    <row r="15" spans="1:24" s="98" customFormat="1" ht="21">
      <c r="A15" s="183"/>
      <c r="B15" s="181" t="str">
        <f>IF(B14="","",IF(B14&gt;D14,"○",IF(B14=D14,"△",IF(B14&lt;D14,"●"))))</f>
        <v>●</v>
      </c>
      <c r="C15" s="181"/>
      <c r="D15" s="181"/>
      <c r="E15" s="180"/>
      <c r="F15" s="180"/>
      <c r="G15" s="180"/>
      <c r="H15" s="181" t="str">
        <f>IF(H14="","",IF(H14&gt;J14,"○",IF(H14=J14,"△",IF(H14&lt;J14,"●"))))</f>
        <v>○</v>
      </c>
      <c r="I15" s="181"/>
      <c r="J15" s="181"/>
      <c r="K15" s="181" t="str">
        <f>IF(K14="","",IF(K14&gt;M14,"○",IF(K14=M14,"△",IF(K14&lt;M14,"●"))))</f>
        <v>●</v>
      </c>
      <c r="L15" s="181"/>
      <c r="M15" s="181"/>
      <c r="N15" s="175"/>
      <c r="O15" s="175"/>
      <c r="P15" s="175"/>
      <c r="Q15" s="175"/>
      <c r="R15" s="175"/>
      <c r="S15" s="175"/>
      <c r="T15" s="175"/>
      <c r="U15" s="175"/>
      <c r="V15" s="177"/>
      <c r="X15" s="178"/>
    </row>
    <row r="16" spans="1:24" s="98" customFormat="1" ht="15.75">
      <c r="A16" s="182" t="s">
        <v>93</v>
      </c>
      <c r="B16" s="102">
        <f>IF(J12="","",J12)</f>
        <v>0</v>
      </c>
      <c r="C16" s="100" t="s">
        <v>86</v>
      </c>
      <c r="D16" s="103">
        <f>IF(H12="","",H12)</f>
        <v>13</v>
      </c>
      <c r="E16" s="102">
        <f>IF(J14="","",J14)</f>
        <v>0</v>
      </c>
      <c r="F16" s="100" t="s">
        <v>86</v>
      </c>
      <c r="G16" s="103">
        <f>IF(H14="","",H14)</f>
        <v>5</v>
      </c>
      <c r="H16" s="180"/>
      <c r="I16" s="180"/>
      <c r="J16" s="180"/>
      <c r="K16" s="99">
        <v>0</v>
      </c>
      <c r="L16" s="100" t="s">
        <v>86</v>
      </c>
      <c r="M16" s="101">
        <v>8</v>
      </c>
      <c r="N16" s="175">
        <f>COUNTIF(B17:M17,"○")+COUNTIF(B17:M17,"△")+COUNTIF(B17:M17,"●")</f>
        <v>3</v>
      </c>
      <c r="O16" s="175">
        <f>COUNTIF(B17:M17,"○")</f>
        <v>0</v>
      </c>
      <c r="P16" s="175">
        <f>COUNTIF(B17:M17,"●")</f>
        <v>3</v>
      </c>
      <c r="Q16" s="175">
        <f>COUNTIF(B17:M17,"△")</f>
        <v>0</v>
      </c>
      <c r="R16" s="175">
        <f>SUM(B16,E16,K16)</f>
        <v>0</v>
      </c>
      <c r="S16" s="175">
        <f>SUM(D16,G16,M16)</f>
        <v>26</v>
      </c>
      <c r="T16" s="175">
        <f>R16-S16</f>
        <v>-26</v>
      </c>
      <c r="U16" s="175">
        <f>IF(COUNT(O16:Q17),O16*3+Q16,)</f>
        <v>0</v>
      </c>
      <c r="V16" s="176">
        <f>RANK(X16,$X12:$X19,0)</f>
        <v>4</v>
      </c>
      <c r="X16" s="178">
        <f>U16*100+T16+R16/100</f>
        <v>-26</v>
      </c>
    </row>
    <row r="17" spans="1:24" s="98" customFormat="1" ht="21">
      <c r="A17" s="183"/>
      <c r="B17" s="181" t="str">
        <f>IF(B16="","",IF(B16&gt;D16,"○",IF(B16=D16,"△",IF(B16&lt;D16,"●"))))</f>
        <v>●</v>
      </c>
      <c r="C17" s="181"/>
      <c r="D17" s="181"/>
      <c r="E17" s="181" t="str">
        <f>IF(E16="","",IF(E16&gt;G16,"○",IF(E16=G16,"△",IF(E16&lt;G16,"●"))))</f>
        <v>●</v>
      </c>
      <c r="F17" s="181"/>
      <c r="G17" s="181"/>
      <c r="H17" s="180"/>
      <c r="I17" s="180"/>
      <c r="J17" s="180"/>
      <c r="K17" s="181" t="str">
        <f>IF(K16="","",IF(K16&gt;M16,"○",IF(K16=M16,"△",IF(K16&lt;M16,"●"))))</f>
        <v>●</v>
      </c>
      <c r="L17" s="181"/>
      <c r="M17" s="181"/>
      <c r="N17" s="175"/>
      <c r="O17" s="175"/>
      <c r="P17" s="175"/>
      <c r="Q17" s="175"/>
      <c r="R17" s="175"/>
      <c r="S17" s="175"/>
      <c r="T17" s="175"/>
      <c r="U17" s="175"/>
      <c r="V17" s="177"/>
      <c r="X17" s="178"/>
    </row>
    <row r="18" spans="1:24" s="98" customFormat="1" ht="15.75">
      <c r="A18" s="187" t="s">
        <v>94</v>
      </c>
      <c r="B18" s="102">
        <f>IF(M12="","",M12)</f>
        <v>0</v>
      </c>
      <c r="C18" s="100" t="s">
        <v>86</v>
      </c>
      <c r="D18" s="103">
        <f>IF(K12="","",K12)</f>
        <v>3</v>
      </c>
      <c r="E18" s="102">
        <f>IF(M14="","",M14)</f>
        <v>3</v>
      </c>
      <c r="F18" s="100" t="s">
        <v>86</v>
      </c>
      <c r="G18" s="103">
        <f>IF(K14="","",K14)</f>
        <v>0</v>
      </c>
      <c r="H18" s="102">
        <f>IF(M16="","",M16)</f>
        <v>8</v>
      </c>
      <c r="I18" s="100" t="s">
        <v>86</v>
      </c>
      <c r="J18" s="103">
        <f>IF(K16="","",K16)</f>
        <v>0</v>
      </c>
      <c r="K18" s="180"/>
      <c r="L18" s="180"/>
      <c r="M18" s="180"/>
      <c r="N18" s="175">
        <f>COUNTIF(B19:M19,"○")+COUNTIF(B19:M19,"△")+COUNTIF(B19:M19,"●")</f>
        <v>3</v>
      </c>
      <c r="O18" s="175">
        <f>COUNTIF(B19:M19,"○")</f>
        <v>2</v>
      </c>
      <c r="P18" s="175">
        <f>COUNTIF(B19:M19,"●")</f>
        <v>1</v>
      </c>
      <c r="Q18" s="175">
        <f>COUNTIF(B19:M19,"△")</f>
        <v>0</v>
      </c>
      <c r="R18" s="175">
        <f>SUM(B18,E18,H18)</f>
        <v>11</v>
      </c>
      <c r="S18" s="175">
        <f>SUM(D18,G18,J18)</f>
        <v>3</v>
      </c>
      <c r="T18" s="175">
        <f>R18-S18</f>
        <v>8</v>
      </c>
      <c r="U18" s="175">
        <f>IF(COUNT(O18:Q19),O18*3+Q18,)</f>
        <v>6</v>
      </c>
      <c r="V18" s="176">
        <f>RANK(X18,$X12:$X19,0)</f>
        <v>2</v>
      </c>
      <c r="X18" s="178">
        <f>U18*100+T18+R18/100</f>
        <v>608.11</v>
      </c>
    </row>
    <row r="19" spans="1:24" s="98" customFormat="1" ht="21">
      <c r="A19" s="188"/>
      <c r="B19" s="181" t="str">
        <f>IF(B18="","",IF(B18&gt;D18,"○",IF(B18=D18,"△",IF(B18&lt;D18,"●"))))</f>
        <v>●</v>
      </c>
      <c r="C19" s="181"/>
      <c r="D19" s="181"/>
      <c r="E19" s="181" t="str">
        <f>IF(E18="","",IF(E18&gt;G18,"○",IF(E18=G18,"△",IF(E18&lt;G18,"●"))))</f>
        <v>○</v>
      </c>
      <c r="F19" s="181"/>
      <c r="G19" s="181"/>
      <c r="H19" s="181" t="str">
        <f>IF(H18="","",IF(H18&gt;J18,"○",IF(H18=J18,"△",IF(H18&lt;J18,"●"))))</f>
        <v>○</v>
      </c>
      <c r="I19" s="181"/>
      <c r="J19" s="181"/>
      <c r="K19" s="180"/>
      <c r="L19" s="180"/>
      <c r="M19" s="180"/>
      <c r="N19" s="175"/>
      <c r="O19" s="175"/>
      <c r="P19" s="175"/>
      <c r="Q19" s="175"/>
      <c r="R19" s="175"/>
      <c r="S19" s="175"/>
      <c r="T19" s="175"/>
      <c r="U19" s="175"/>
      <c r="V19" s="177"/>
      <c r="X19" s="178"/>
    </row>
    <row r="20" spans="1:24" s="98" customFormat="1" ht="21">
      <c r="A20" s="104"/>
      <c r="B20" s="105"/>
      <c r="C20" s="105"/>
      <c r="D20" s="105"/>
      <c r="E20" s="105"/>
      <c r="F20" s="105"/>
      <c r="G20" s="105"/>
      <c r="H20" s="106"/>
      <c r="I20" s="106"/>
      <c r="J20" s="106"/>
      <c r="K20" s="105"/>
      <c r="L20" s="105"/>
      <c r="M20" s="105"/>
      <c r="N20" s="107"/>
      <c r="O20" s="107"/>
      <c r="P20" s="107"/>
      <c r="Q20" s="107"/>
      <c r="R20" s="107"/>
      <c r="S20" s="107"/>
      <c r="T20" s="107"/>
      <c r="U20" s="107"/>
      <c r="V20" s="108"/>
      <c r="X20" s="109"/>
    </row>
    <row r="21" spans="1:22" s="98" customFormat="1" ht="16.5">
      <c r="A21" s="92" t="s">
        <v>95</v>
      </c>
      <c r="B21" s="184" t="str">
        <f>A22</f>
        <v>SALFUS oRs</v>
      </c>
      <c r="C21" s="185"/>
      <c r="D21" s="186"/>
      <c r="E21" s="184" t="str">
        <f>A24</f>
        <v>袖師SSS</v>
      </c>
      <c r="F21" s="185"/>
      <c r="G21" s="186"/>
      <c r="H21" s="184" t="str">
        <f>A26</f>
        <v>VALOR FC</v>
      </c>
      <c r="I21" s="185"/>
      <c r="J21" s="186"/>
      <c r="K21" s="184" t="str">
        <f>A28</f>
        <v>由比SSS</v>
      </c>
      <c r="L21" s="185"/>
      <c r="M21" s="186"/>
      <c r="N21" s="93" t="s">
        <v>6</v>
      </c>
      <c r="O21" s="94" t="s">
        <v>21</v>
      </c>
      <c r="P21" s="94" t="s">
        <v>22</v>
      </c>
      <c r="Q21" s="94" t="s">
        <v>23</v>
      </c>
      <c r="R21" s="95" t="s">
        <v>7</v>
      </c>
      <c r="S21" s="95" t="s">
        <v>24</v>
      </c>
      <c r="T21" s="96" t="s">
        <v>25</v>
      </c>
      <c r="U21" s="94" t="s">
        <v>26</v>
      </c>
      <c r="V21" s="97" t="s">
        <v>27</v>
      </c>
    </row>
    <row r="22" spans="1:24" s="98" customFormat="1" ht="15.75">
      <c r="A22" s="182" t="s">
        <v>96</v>
      </c>
      <c r="B22" s="180"/>
      <c r="C22" s="180"/>
      <c r="D22" s="180"/>
      <c r="E22" s="99">
        <v>0</v>
      </c>
      <c r="F22" s="100" t="s">
        <v>86</v>
      </c>
      <c r="G22" s="101">
        <v>0</v>
      </c>
      <c r="H22" s="99">
        <v>4</v>
      </c>
      <c r="I22" s="100" t="s">
        <v>86</v>
      </c>
      <c r="J22" s="101">
        <v>1</v>
      </c>
      <c r="K22" s="99">
        <v>1</v>
      </c>
      <c r="L22" s="100" t="s">
        <v>86</v>
      </c>
      <c r="M22" s="101">
        <v>0</v>
      </c>
      <c r="N22" s="175">
        <f>COUNTIF(E23:M23,"○")+COUNTIF(E23:M23,"△")+COUNTIF(E23:M23,"●")</f>
        <v>3</v>
      </c>
      <c r="O22" s="175">
        <f>COUNTIF(E23:M23,"○")</f>
        <v>2</v>
      </c>
      <c r="P22" s="175">
        <f>COUNTIF(E23:M23,"●")</f>
        <v>0</v>
      </c>
      <c r="Q22" s="175">
        <f>COUNTIF(E23:M23,"△")</f>
        <v>1</v>
      </c>
      <c r="R22" s="175">
        <f>SUM(E22,H22,K22)</f>
        <v>5</v>
      </c>
      <c r="S22" s="175">
        <f>SUM(G22,J22,M22)</f>
        <v>1</v>
      </c>
      <c r="T22" s="175">
        <f>R22-S22</f>
        <v>4</v>
      </c>
      <c r="U22" s="175">
        <f>IF(COUNT(O22:Q23),O22*3+Q22,)</f>
        <v>7</v>
      </c>
      <c r="V22" s="176">
        <f>RANK(X22,$X22:$X29,0)</f>
        <v>2</v>
      </c>
      <c r="X22" s="178">
        <f>U22*100+T22+R22/100</f>
        <v>704.05</v>
      </c>
    </row>
    <row r="23" spans="1:24" s="98" customFormat="1" ht="21">
      <c r="A23" s="183"/>
      <c r="B23" s="180"/>
      <c r="C23" s="180"/>
      <c r="D23" s="180"/>
      <c r="E23" s="181" t="str">
        <f>IF(E22="","",IF(E22&gt;G22,"○",IF(E22=G22,"△",IF(E22&lt;G22,"●"))))</f>
        <v>△</v>
      </c>
      <c r="F23" s="181"/>
      <c r="G23" s="181"/>
      <c r="H23" s="181" t="str">
        <f>IF(H22="","",IF(H22&gt;J22,"○",IF(H22=J22,"△",IF(H22&lt;J22,"●"))))</f>
        <v>○</v>
      </c>
      <c r="I23" s="181"/>
      <c r="J23" s="181"/>
      <c r="K23" s="181" t="str">
        <f>IF(K22="","",IF(K22&gt;M22,"○",IF(K22=M22,"△",IF(K22&lt;M22,"●"))))</f>
        <v>○</v>
      </c>
      <c r="L23" s="181"/>
      <c r="M23" s="181"/>
      <c r="N23" s="175"/>
      <c r="O23" s="175"/>
      <c r="P23" s="175"/>
      <c r="Q23" s="175"/>
      <c r="R23" s="175"/>
      <c r="S23" s="175"/>
      <c r="T23" s="175"/>
      <c r="U23" s="175"/>
      <c r="V23" s="177"/>
      <c r="X23" s="178"/>
    </row>
    <row r="24" spans="1:24" s="98" customFormat="1" ht="15.75">
      <c r="A24" s="182" t="s">
        <v>97</v>
      </c>
      <c r="B24" s="102">
        <f>IF(G22="","",G22)</f>
        <v>0</v>
      </c>
      <c r="C24" s="100" t="s">
        <v>86</v>
      </c>
      <c r="D24" s="103">
        <f>IF(E22="","",E22)</f>
        <v>0</v>
      </c>
      <c r="E24" s="180"/>
      <c r="F24" s="180"/>
      <c r="G24" s="180"/>
      <c r="H24" s="99">
        <v>3</v>
      </c>
      <c r="I24" s="100" t="s">
        <v>86</v>
      </c>
      <c r="J24" s="101">
        <v>0</v>
      </c>
      <c r="K24" s="99">
        <v>2</v>
      </c>
      <c r="L24" s="100" t="s">
        <v>86</v>
      </c>
      <c r="M24" s="101">
        <v>0</v>
      </c>
      <c r="N24" s="175">
        <f>COUNTIF(B25:M25,"○")+COUNTIF(B25:M25,"△")+COUNTIF(B25:M25,"●")</f>
        <v>3</v>
      </c>
      <c r="O24" s="175">
        <f>COUNTIF(B25:M25,"○")</f>
        <v>2</v>
      </c>
      <c r="P24" s="175">
        <f>COUNTIF(B25:M25,"●")</f>
        <v>0</v>
      </c>
      <c r="Q24" s="175">
        <f>COUNTIF(B25:M25,"△")</f>
        <v>1</v>
      </c>
      <c r="R24" s="175">
        <f>SUM(B24,H24,K24)</f>
        <v>5</v>
      </c>
      <c r="S24" s="175">
        <f>SUM(D24,J24,M24)</f>
        <v>0</v>
      </c>
      <c r="T24" s="175">
        <f>R24-S24</f>
        <v>5</v>
      </c>
      <c r="U24" s="175">
        <f>IF(COUNT(O24:Q25),O24*3+Q24,)</f>
        <v>7</v>
      </c>
      <c r="V24" s="176">
        <f>RANK(X24,$X22:$X29,0)</f>
        <v>1</v>
      </c>
      <c r="X24" s="178">
        <f>U24*100+T24+R24/100</f>
        <v>705.05</v>
      </c>
    </row>
    <row r="25" spans="1:24" s="98" customFormat="1" ht="21">
      <c r="A25" s="183"/>
      <c r="B25" s="181" t="str">
        <f>IF(B24="","",IF(B24&gt;D24,"○",IF(B24=D24,"△",IF(B24&lt;D24,"●"))))</f>
        <v>△</v>
      </c>
      <c r="C25" s="181"/>
      <c r="D25" s="181"/>
      <c r="E25" s="180"/>
      <c r="F25" s="180"/>
      <c r="G25" s="180"/>
      <c r="H25" s="181" t="str">
        <f>IF(H24="","",IF(H24&gt;J24,"○",IF(H24=J24,"△",IF(H24&lt;J24,"●"))))</f>
        <v>○</v>
      </c>
      <c r="I25" s="181"/>
      <c r="J25" s="181"/>
      <c r="K25" s="181" t="str">
        <f>IF(K24="","",IF(K24&gt;M24,"○",IF(K24=M24,"△",IF(K24&lt;M24,"●"))))</f>
        <v>○</v>
      </c>
      <c r="L25" s="181"/>
      <c r="M25" s="181"/>
      <c r="N25" s="175"/>
      <c r="O25" s="175"/>
      <c r="P25" s="175"/>
      <c r="Q25" s="175"/>
      <c r="R25" s="175"/>
      <c r="S25" s="175"/>
      <c r="T25" s="175"/>
      <c r="U25" s="175"/>
      <c r="V25" s="177"/>
      <c r="X25" s="178"/>
    </row>
    <row r="26" spans="1:24" s="98" customFormat="1" ht="15.75">
      <c r="A26" s="182" t="s">
        <v>98</v>
      </c>
      <c r="B26" s="102">
        <f>IF(J22="","",J22)</f>
        <v>1</v>
      </c>
      <c r="C26" s="100" t="s">
        <v>86</v>
      </c>
      <c r="D26" s="103">
        <f>IF(H22="","",H22)</f>
        <v>4</v>
      </c>
      <c r="E26" s="102">
        <f>IF(J24="","",J24)</f>
        <v>0</v>
      </c>
      <c r="F26" s="100" t="s">
        <v>86</v>
      </c>
      <c r="G26" s="103">
        <f>IF(H24="","",H24)</f>
        <v>3</v>
      </c>
      <c r="H26" s="180"/>
      <c r="I26" s="180"/>
      <c r="J26" s="180"/>
      <c r="K26" s="99">
        <v>0</v>
      </c>
      <c r="L26" s="100" t="s">
        <v>86</v>
      </c>
      <c r="M26" s="101">
        <v>0</v>
      </c>
      <c r="N26" s="175">
        <f>COUNTIF(B27:M27,"○")+COUNTIF(B27:M27,"△")+COUNTIF(B27:M27,"●")</f>
        <v>3</v>
      </c>
      <c r="O26" s="175">
        <f>COUNTIF(B27:M27,"○")</f>
        <v>0</v>
      </c>
      <c r="P26" s="175">
        <f>COUNTIF(B27:M27,"●")</f>
        <v>2</v>
      </c>
      <c r="Q26" s="175">
        <f>COUNTIF(B27:M27,"△")</f>
        <v>1</v>
      </c>
      <c r="R26" s="175">
        <f>SUM(B26,E26,K26)</f>
        <v>1</v>
      </c>
      <c r="S26" s="175">
        <f>SUM(D26,G26,M26)</f>
        <v>7</v>
      </c>
      <c r="T26" s="175">
        <f>R26-S26</f>
        <v>-6</v>
      </c>
      <c r="U26" s="175">
        <f>IF(COUNT(O26:Q27),O26*3+Q26,)</f>
        <v>1</v>
      </c>
      <c r="V26" s="176">
        <f>RANK(X26,$X22:$X29,0)</f>
        <v>4</v>
      </c>
      <c r="X26" s="178">
        <f>U26*100+T26+R26/100</f>
        <v>94.01</v>
      </c>
    </row>
    <row r="27" spans="1:24" s="98" customFormat="1" ht="21">
      <c r="A27" s="183"/>
      <c r="B27" s="181" t="str">
        <f>IF(B26="","",IF(B26&gt;D26,"○",IF(B26=D26,"△",IF(B26&lt;D26,"●"))))</f>
        <v>●</v>
      </c>
      <c r="C27" s="181"/>
      <c r="D27" s="181"/>
      <c r="E27" s="181" t="str">
        <f>IF(E26="","",IF(E26&gt;G26,"○",IF(E26=G26,"△",IF(E26&lt;G26,"●"))))</f>
        <v>●</v>
      </c>
      <c r="F27" s="181"/>
      <c r="G27" s="181"/>
      <c r="H27" s="180"/>
      <c r="I27" s="180"/>
      <c r="J27" s="180"/>
      <c r="K27" s="181" t="str">
        <f>IF(K26="","",IF(K26&gt;M26,"○",IF(K26=M26,"△",IF(K26&lt;M26,"●"))))</f>
        <v>△</v>
      </c>
      <c r="L27" s="181"/>
      <c r="M27" s="181"/>
      <c r="N27" s="175"/>
      <c r="O27" s="175"/>
      <c r="P27" s="175"/>
      <c r="Q27" s="175"/>
      <c r="R27" s="175"/>
      <c r="S27" s="175"/>
      <c r="T27" s="175"/>
      <c r="U27" s="175"/>
      <c r="V27" s="177"/>
      <c r="X27" s="178"/>
    </row>
    <row r="28" spans="1:24" s="98" customFormat="1" ht="15.75">
      <c r="A28" s="179" t="s">
        <v>99</v>
      </c>
      <c r="B28" s="102">
        <f>IF(M22="","",M22)</f>
        <v>0</v>
      </c>
      <c r="C28" s="100" t="s">
        <v>86</v>
      </c>
      <c r="D28" s="103">
        <f>IF(K22="","",K22)</f>
        <v>1</v>
      </c>
      <c r="E28" s="102">
        <f>IF(M24="","",M24)</f>
        <v>0</v>
      </c>
      <c r="F28" s="100" t="s">
        <v>86</v>
      </c>
      <c r="G28" s="103">
        <f>IF(K24="","",K24)</f>
        <v>2</v>
      </c>
      <c r="H28" s="102">
        <f>IF(M26="","",M26)</f>
        <v>0</v>
      </c>
      <c r="I28" s="100" t="s">
        <v>86</v>
      </c>
      <c r="J28" s="103">
        <f>IF(K26="","",K26)</f>
        <v>0</v>
      </c>
      <c r="K28" s="180"/>
      <c r="L28" s="180"/>
      <c r="M28" s="180"/>
      <c r="N28" s="175">
        <f>COUNTIF(B29:M29,"○")+COUNTIF(B29:M29,"△")+COUNTIF(B29:M29,"●")</f>
        <v>3</v>
      </c>
      <c r="O28" s="175">
        <f>COUNTIF(B29:M29,"○")</f>
        <v>0</v>
      </c>
      <c r="P28" s="175">
        <f>COUNTIF(B29:M29,"●")</f>
        <v>2</v>
      </c>
      <c r="Q28" s="175">
        <f>COUNTIF(B29:M29,"△")</f>
        <v>1</v>
      </c>
      <c r="R28" s="175">
        <f>SUM(B28,E28,H28)</f>
        <v>0</v>
      </c>
      <c r="S28" s="175">
        <f>SUM(D28,G28,J28)</f>
        <v>3</v>
      </c>
      <c r="T28" s="175">
        <f>R28-S28</f>
        <v>-3</v>
      </c>
      <c r="U28" s="175">
        <f>IF(COUNT(O28:Q29),O28*3+Q28,)</f>
        <v>1</v>
      </c>
      <c r="V28" s="176">
        <f>RANK(X28,$X22:$X29,0)</f>
        <v>3</v>
      </c>
      <c r="X28" s="178">
        <f>U28*100+T28+R28/100</f>
        <v>97</v>
      </c>
    </row>
    <row r="29" spans="1:24" s="98" customFormat="1" ht="21">
      <c r="A29" s="179"/>
      <c r="B29" s="181" t="str">
        <f>IF(B28="","",IF(B28&gt;D28,"○",IF(B28=D28,"△",IF(B28&lt;D28,"●"))))</f>
        <v>●</v>
      </c>
      <c r="C29" s="181"/>
      <c r="D29" s="181"/>
      <c r="E29" s="181" t="str">
        <f>IF(E28="","",IF(E28&gt;G28,"○",IF(E28=G28,"△",IF(E28&lt;G28,"●"))))</f>
        <v>●</v>
      </c>
      <c r="F29" s="181"/>
      <c r="G29" s="181"/>
      <c r="H29" s="181" t="str">
        <f>IF(H28="","",IF(H28&gt;J28,"○",IF(H28=J28,"△",IF(H28&lt;J28,"●"))))</f>
        <v>△</v>
      </c>
      <c r="I29" s="181"/>
      <c r="J29" s="181"/>
      <c r="K29" s="180"/>
      <c r="L29" s="180"/>
      <c r="M29" s="180"/>
      <c r="N29" s="175"/>
      <c r="O29" s="175"/>
      <c r="P29" s="175"/>
      <c r="Q29" s="175"/>
      <c r="R29" s="175"/>
      <c r="S29" s="175"/>
      <c r="T29" s="175"/>
      <c r="U29" s="175"/>
      <c r="V29" s="177"/>
      <c r="X29" s="178"/>
    </row>
    <row r="31" spans="1:22" s="98" customFormat="1" ht="16.5">
      <c r="A31" s="92" t="s">
        <v>100</v>
      </c>
      <c r="B31" s="184" t="str">
        <f>A32</f>
        <v>RISE SC</v>
      </c>
      <c r="C31" s="185"/>
      <c r="D31" s="186"/>
      <c r="E31" s="184" t="str">
        <f>A34</f>
        <v>岡小SSS</v>
      </c>
      <c r="F31" s="185"/>
      <c r="G31" s="186"/>
      <c r="H31" s="184" t="str">
        <f>A36</f>
        <v>興津SSS</v>
      </c>
      <c r="I31" s="185"/>
      <c r="J31" s="186"/>
      <c r="K31" s="184" t="str">
        <f>A38</f>
        <v>清水北SSS</v>
      </c>
      <c r="L31" s="185"/>
      <c r="M31" s="186"/>
      <c r="N31" s="93" t="s">
        <v>6</v>
      </c>
      <c r="O31" s="94" t="s">
        <v>21</v>
      </c>
      <c r="P31" s="94" t="s">
        <v>22</v>
      </c>
      <c r="Q31" s="94" t="s">
        <v>23</v>
      </c>
      <c r="R31" s="95" t="s">
        <v>7</v>
      </c>
      <c r="S31" s="95" t="s">
        <v>24</v>
      </c>
      <c r="T31" s="96" t="s">
        <v>25</v>
      </c>
      <c r="U31" s="94" t="s">
        <v>26</v>
      </c>
      <c r="V31" s="97" t="s">
        <v>27</v>
      </c>
    </row>
    <row r="32" spans="1:24" s="98" customFormat="1" ht="15.75">
      <c r="A32" s="182" t="s">
        <v>101</v>
      </c>
      <c r="B32" s="180"/>
      <c r="C32" s="180"/>
      <c r="D32" s="180"/>
      <c r="E32" s="99">
        <v>2</v>
      </c>
      <c r="F32" s="100" t="s">
        <v>86</v>
      </c>
      <c r="G32" s="101">
        <v>1</v>
      </c>
      <c r="H32" s="99">
        <v>2</v>
      </c>
      <c r="I32" s="100" t="s">
        <v>86</v>
      </c>
      <c r="J32" s="101">
        <v>0</v>
      </c>
      <c r="K32" s="99">
        <v>5</v>
      </c>
      <c r="L32" s="100" t="s">
        <v>86</v>
      </c>
      <c r="M32" s="101">
        <v>0</v>
      </c>
      <c r="N32" s="175">
        <f>COUNTIF(E33:M33,"○")+COUNTIF(E33:M33,"△")+COUNTIF(E33:M33,"●")</f>
        <v>3</v>
      </c>
      <c r="O32" s="175">
        <f>COUNTIF(E33:M33,"○")</f>
        <v>3</v>
      </c>
      <c r="P32" s="175">
        <f>COUNTIF(E33:M33,"●")</f>
        <v>0</v>
      </c>
      <c r="Q32" s="175">
        <f>COUNTIF(E33:M33,"△")</f>
        <v>0</v>
      </c>
      <c r="R32" s="175">
        <f>SUM(E32,H32,K32)</f>
        <v>9</v>
      </c>
      <c r="S32" s="175">
        <f>SUM(G32,J32,M32)</f>
        <v>1</v>
      </c>
      <c r="T32" s="175">
        <f>R32-S32</f>
        <v>8</v>
      </c>
      <c r="U32" s="175">
        <f>IF(COUNT(O32:Q33),O32*3+Q32,)</f>
        <v>9</v>
      </c>
      <c r="V32" s="176">
        <f>RANK(X32,$X32:$X39,0)</f>
        <v>1</v>
      </c>
      <c r="X32" s="178">
        <f>U32*100+T32+R32/100</f>
        <v>908.09</v>
      </c>
    </row>
    <row r="33" spans="1:24" s="98" customFormat="1" ht="21">
      <c r="A33" s="183"/>
      <c r="B33" s="180"/>
      <c r="C33" s="180"/>
      <c r="D33" s="180"/>
      <c r="E33" s="181" t="str">
        <f>IF(E32="","",IF(E32&gt;G32,"○",IF(E32=G32,"△",IF(E32&lt;G32,"●"))))</f>
        <v>○</v>
      </c>
      <c r="F33" s="181"/>
      <c r="G33" s="181"/>
      <c r="H33" s="181" t="str">
        <f>IF(H32="","",IF(H32&gt;J32,"○",IF(H32=J32,"△",IF(H32&lt;J32,"●"))))</f>
        <v>○</v>
      </c>
      <c r="I33" s="181"/>
      <c r="J33" s="181"/>
      <c r="K33" s="181" t="str">
        <f>IF(K32="","",IF(K32&gt;M32,"○",IF(K32=M32,"△",IF(K32&lt;M32,"●"))))</f>
        <v>○</v>
      </c>
      <c r="L33" s="181"/>
      <c r="M33" s="181"/>
      <c r="N33" s="175"/>
      <c r="O33" s="175"/>
      <c r="P33" s="175"/>
      <c r="Q33" s="175"/>
      <c r="R33" s="175"/>
      <c r="S33" s="175"/>
      <c r="T33" s="175"/>
      <c r="U33" s="175"/>
      <c r="V33" s="177"/>
      <c r="X33" s="178"/>
    </row>
    <row r="34" spans="1:24" s="98" customFormat="1" ht="15.75">
      <c r="A34" s="182" t="s">
        <v>102</v>
      </c>
      <c r="B34" s="102">
        <f>IF(G32="","",G32)</f>
        <v>1</v>
      </c>
      <c r="C34" s="100" t="s">
        <v>86</v>
      </c>
      <c r="D34" s="103">
        <f>IF(E32="","",E32)</f>
        <v>2</v>
      </c>
      <c r="E34" s="180"/>
      <c r="F34" s="180"/>
      <c r="G34" s="180"/>
      <c r="H34" s="99">
        <v>0</v>
      </c>
      <c r="I34" s="100" t="s">
        <v>86</v>
      </c>
      <c r="J34" s="101">
        <v>0</v>
      </c>
      <c r="K34" s="99">
        <v>2</v>
      </c>
      <c r="L34" s="100" t="s">
        <v>86</v>
      </c>
      <c r="M34" s="101">
        <v>0</v>
      </c>
      <c r="N34" s="175">
        <f>COUNTIF(B35:M35,"○")+COUNTIF(B35:M35,"△")+COUNTIF(B35:M35,"●")</f>
        <v>3</v>
      </c>
      <c r="O34" s="175">
        <f>COUNTIF(B35:M35,"○")</f>
        <v>1</v>
      </c>
      <c r="P34" s="175">
        <f>COUNTIF(B35:M35,"●")</f>
        <v>1</v>
      </c>
      <c r="Q34" s="175">
        <f>COUNTIF(B35:M35,"△")</f>
        <v>1</v>
      </c>
      <c r="R34" s="175">
        <f>SUM(B34,H34,K34)</f>
        <v>3</v>
      </c>
      <c r="S34" s="175">
        <f>SUM(D34,J34,M34)</f>
        <v>2</v>
      </c>
      <c r="T34" s="175">
        <f>R34-S34</f>
        <v>1</v>
      </c>
      <c r="U34" s="175">
        <f>IF(COUNT(O34:Q35),O34*3+Q34,)</f>
        <v>4</v>
      </c>
      <c r="V34" s="176">
        <f>RANK(X34,$X32:$X39,0)</f>
        <v>2</v>
      </c>
      <c r="X34" s="178">
        <f>U34*100+T34+R34/100</f>
        <v>401.03</v>
      </c>
    </row>
    <row r="35" spans="1:24" s="98" customFormat="1" ht="21">
      <c r="A35" s="183"/>
      <c r="B35" s="181" t="str">
        <f>IF(B34="","",IF(B34&gt;D34,"○",IF(B34=D34,"△",IF(B34&lt;D34,"●"))))</f>
        <v>●</v>
      </c>
      <c r="C35" s="181"/>
      <c r="D35" s="181"/>
      <c r="E35" s="180"/>
      <c r="F35" s="180"/>
      <c r="G35" s="180"/>
      <c r="H35" s="181" t="str">
        <f>IF(H34="","",IF(H34&gt;J34,"○",IF(H34=J34,"△",IF(H34&lt;J34,"●"))))</f>
        <v>△</v>
      </c>
      <c r="I35" s="181"/>
      <c r="J35" s="181"/>
      <c r="K35" s="181" t="str">
        <f>IF(K34="","",IF(K34&gt;M34,"○",IF(K34=M34,"△",IF(K34&lt;M34,"●"))))</f>
        <v>○</v>
      </c>
      <c r="L35" s="181"/>
      <c r="M35" s="181"/>
      <c r="N35" s="175"/>
      <c r="O35" s="175"/>
      <c r="P35" s="175"/>
      <c r="Q35" s="175"/>
      <c r="R35" s="175"/>
      <c r="S35" s="175"/>
      <c r="T35" s="175"/>
      <c r="U35" s="175"/>
      <c r="V35" s="177"/>
      <c r="X35" s="178"/>
    </row>
    <row r="36" spans="1:24" s="98" customFormat="1" ht="15.75">
      <c r="A36" s="182" t="s">
        <v>103</v>
      </c>
      <c r="B36" s="102">
        <f>IF(J32="","",J32)</f>
        <v>0</v>
      </c>
      <c r="C36" s="100" t="s">
        <v>86</v>
      </c>
      <c r="D36" s="103">
        <f>IF(H32="","",H32)</f>
        <v>2</v>
      </c>
      <c r="E36" s="102">
        <f>IF(J34="","",J34)</f>
        <v>0</v>
      </c>
      <c r="F36" s="100" t="s">
        <v>86</v>
      </c>
      <c r="G36" s="103">
        <f>IF(H34="","",H34)</f>
        <v>0</v>
      </c>
      <c r="H36" s="180"/>
      <c r="I36" s="180"/>
      <c r="J36" s="180"/>
      <c r="K36" s="99">
        <v>0</v>
      </c>
      <c r="L36" s="100" t="s">
        <v>86</v>
      </c>
      <c r="M36" s="101">
        <v>0</v>
      </c>
      <c r="N36" s="175">
        <f>COUNTIF(B37:M37,"○")+COUNTIF(B37:M37,"△")+COUNTIF(B37:M37,"●")</f>
        <v>3</v>
      </c>
      <c r="O36" s="175">
        <f>COUNTIF(B37:M37,"○")</f>
        <v>0</v>
      </c>
      <c r="P36" s="175">
        <f>COUNTIF(B37:M37,"●")</f>
        <v>1</v>
      </c>
      <c r="Q36" s="175">
        <f>COUNTIF(B37:M37,"△")</f>
        <v>2</v>
      </c>
      <c r="R36" s="175">
        <f>SUM(B36,E36,K36)</f>
        <v>0</v>
      </c>
      <c r="S36" s="175">
        <f>SUM(D36,G36,M36)</f>
        <v>2</v>
      </c>
      <c r="T36" s="175">
        <f>R36-S36</f>
        <v>-2</v>
      </c>
      <c r="U36" s="175">
        <f>IF(COUNT(O36:Q37),O36*3+Q36,)</f>
        <v>2</v>
      </c>
      <c r="V36" s="176">
        <f>RANK(X36,$X32:$X39,0)</f>
        <v>3</v>
      </c>
      <c r="X36" s="178">
        <f>U36*100+T36+R36/100</f>
        <v>198</v>
      </c>
    </row>
    <row r="37" spans="1:24" s="98" customFormat="1" ht="21">
      <c r="A37" s="183"/>
      <c r="B37" s="181" t="str">
        <f>IF(B36="","",IF(B36&gt;D36,"○",IF(B36=D36,"△",IF(B36&lt;D36,"●"))))</f>
        <v>●</v>
      </c>
      <c r="C37" s="181"/>
      <c r="D37" s="181"/>
      <c r="E37" s="181" t="str">
        <f>IF(E36="","",IF(E36&gt;G36,"○",IF(E36=G36,"△",IF(E36&lt;G36,"●"))))</f>
        <v>△</v>
      </c>
      <c r="F37" s="181"/>
      <c r="G37" s="181"/>
      <c r="H37" s="180"/>
      <c r="I37" s="180"/>
      <c r="J37" s="180"/>
      <c r="K37" s="181" t="str">
        <f>IF(K36="","",IF(K36&gt;M36,"○",IF(K36=M36,"△",IF(K36&lt;M36,"●"))))</f>
        <v>△</v>
      </c>
      <c r="L37" s="181"/>
      <c r="M37" s="181"/>
      <c r="N37" s="175"/>
      <c r="O37" s="175"/>
      <c r="P37" s="175"/>
      <c r="Q37" s="175"/>
      <c r="R37" s="175"/>
      <c r="S37" s="175"/>
      <c r="T37" s="175"/>
      <c r="U37" s="175"/>
      <c r="V37" s="177"/>
      <c r="X37" s="178"/>
    </row>
    <row r="38" spans="1:24" s="98" customFormat="1" ht="15.75">
      <c r="A38" s="187" t="s">
        <v>104</v>
      </c>
      <c r="B38" s="102">
        <f>IF(M32="","",M32)</f>
        <v>0</v>
      </c>
      <c r="C38" s="100" t="s">
        <v>86</v>
      </c>
      <c r="D38" s="103">
        <f>IF(K32="","",K32)</f>
        <v>5</v>
      </c>
      <c r="E38" s="102">
        <f>IF(M34="","",M34)</f>
        <v>0</v>
      </c>
      <c r="F38" s="100" t="s">
        <v>86</v>
      </c>
      <c r="G38" s="103">
        <f>IF(K34="","",K34)</f>
        <v>2</v>
      </c>
      <c r="H38" s="102">
        <f>IF(M36="","",M36)</f>
        <v>0</v>
      </c>
      <c r="I38" s="100" t="s">
        <v>86</v>
      </c>
      <c r="J38" s="103">
        <f>IF(K36="","",K36)</f>
        <v>0</v>
      </c>
      <c r="K38" s="180"/>
      <c r="L38" s="180"/>
      <c r="M38" s="180"/>
      <c r="N38" s="175">
        <f>COUNTIF(B39:M39,"○")+COUNTIF(B39:M39,"△")+COUNTIF(B39:M39,"●")</f>
        <v>3</v>
      </c>
      <c r="O38" s="175">
        <f>COUNTIF(B39:M39,"○")</f>
        <v>0</v>
      </c>
      <c r="P38" s="175">
        <f>COUNTIF(B39:M39,"●")</f>
        <v>2</v>
      </c>
      <c r="Q38" s="175">
        <f>COUNTIF(B39:M39,"△")</f>
        <v>1</v>
      </c>
      <c r="R38" s="175">
        <f>SUM(B38,E38,H38)</f>
        <v>0</v>
      </c>
      <c r="S38" s="175">
        <f>SUM(D38,G38,J38)</f>
        <v>7</v>
      </c>
      <c r="T38" s="175">
        <f>R38-S38</f>
        <v>-7</v>
      </c>
      <c r="U38" s="175">
        <f>IF(COUNT(O38:Q39),O38*3+Q38,)</f>
        <v>1</v>
      </c>
      <c r="V38" s="176">
        <f>RANK(X38,$X32:$X39,0)</f>
        <v>4</v>
      </c>
      <c r="X38" s="178">
        <f>U38*100+T38+R38/100</f>
        <v>93</v>
      </c>
    </row>
    <row r="39" spans="1:24" s="98" customFormat="1" ht="21">
      <c r="A39" s="188"/>
      <c r="B39" s="181" t="str">
        <f>IF(B38="","",IF(B38&gt;D38,"○",IF(B38=D38,"△",IF(B38&lt;D38,"●"))))</f>
        <v>●</v>
      </c>
      <c r="C39" s="181"/>
      <c r="D39" s="181"/>
      <c r="E39" s="181" t="str">
        <f>IF(E38="","",IF(E38&gt;G38,"○",IF(E38=G38,"△",IF(E38&lt;G38,"●"))))</f>
        <v>●</v>
      </c>
      <c r="F39" s="181"/>
      <c r="G39" s="181"/>
      <c r="H39" s="181" t="str">
        <f>IF(H38="","",IF(H38&gt;J38,"○",IF(H38=J38,"△",IF(H38&lt;J38,"●"))))</f>
        <v>△</v>
      </c>
      <c r="I39" s="181"/>
      <c r="J39" s="181"/>
      <c r="K39" s="180"/>
      <c r="L39" s="180"/>
      <c r="M39" s="180"/>
      <c r="N39" s="175"/>
      <c r="O39" s="175"/>
      <c r="P39" s="175"/>
      <c r="Q39" s="175"/>
      <c r="R39" s="175"/>
      <c r="S39" s="175"/>
      <c r="T39" s="175"/>
      <c r="U39" s="175"/>
      <c r="V39" s="177"/>
      <c r="X39" s="178"/>
    </row>
    <row r="41" spans="1:22" s="98" customFormat="1" ht="16.5">
      <c r="A41" s="92" t="s">
        <v>105</v>
      </c>
      <c r="B41" s="184" t="str">
        <f>A42</f>
        <v>高部JFC</v>
      </c>
      <c r="C41" s="185"/>
      <c r="D41" s="186"/>
      <c r="E41" s="184" t="str">
        <f>A44</f>
        <v>浜田SSS</v>
      </c>
      <c r="F41" s="185"/>
      <c r="G41" s="186"/>
      <c r="H41" s="184" t="str">
        <f>A46</f>
        <v>飯田FSSS</v>
      </c>
      <c r="I41" s="185"/>
      <c r="J41" s="186"/>
      <c r="K41" s="184" t="str">
        <f>A48</f>
        <v>江尻SSS</v>
      </c>
      <c r="L41" s="185"/>
      <c r="M41" s="186"/>
      <c r="N41" s="93" t="s">
        <v>6</v>
      </c>
      <c r="O41" s="94" t="s">
        <v>21</v>
      </c>
      <c r="P41" s="94" t="s">
        <v>22</v>
      </c>
      <c r="Q41" s="94" t="s">
        <v>23</v>
      </c>
      <c r="R41" s="95" t="s">
        <v>7</v>
      </c>
      <c r="S41" s="95" t="s">
        <v>24</v>
      </c>
      <c r="T41" s="96" t="s">
        <v>25</v>
      </c>
      <c r="U41" s="94" t="s">
        <v>26</v>
      </c>
      <c r="V41" s="97" t="s">
        <v>27</v>
      </c>
    </row>
    <row r="42" spans="1:24" s="98" customFormat="1" ht="15.75">
      <c r="A42" s="179" t="s">
        <v>106</v>
      </c>
      <c r="B42" s="180"/>
      <c r="C42" s="180"/>
      <c r="D42" s="180"/>
      <c r="E42" s="99">
        <v>3</v>
      </c>
      <c r="F42" s="100" t="s">
        <v>86</v>
      </c>
      <c r="G42" s="101">
        <v>0</v>
      </c>
      <c r="H42" s="99">
        <v>0</v>
      </c>
      <c r="I42" s="100" t="s">
        <v>86</v>
      </c>
      <c r="J42" s="101">
        <v>0</v>
      </c>
      <c r="K42" s="99">
        <v>2</v>
      </c>
      <c r="L42" s="100" t="s">
        <v>86</v>
      </c>
      <c r="M42" s="101">
        <v>0</v>
      </c>
      <c r="N42" s="175">
        <f>COUNTIF(E43:M43,"○")+COUNTIF(E43:M43,"△")+COUNTIF(E43:M43,"●")</f>
        <v>3</v>
      </c>
      <c r="O42" s="175">
        <f>COUNTIF(E43:M43,"○")</f>
        <v>2</v>
      </c>
      <c r="P42" s="175">
        <f>COUNTIF(E43:M43,"●")</f>
        <v>0</v>
      </c>
      <c r="Q42" s="175">
        <f>COUNTIF(E43:M43,"△")</f>
        <v>1</v>
      </c>
      <c r="R42" s="175">
        <f>SUM(E42,H42,K42)</f>
        <v>5</v>
      </c>
      <c r="S42" s="175">
        <f>SUM(G42,J42,M42)</f>
        <v>0</v>
      </c>
      <c r="T42" s="175">
        <f>R42-S42</f>
        <v>5</v>
      </c>
      <c r="U42" s="175">
        <f>IF(COUNT(O42:Q43),O42*3+Q42,)</f>
        <v>7</v>
      </c>
      <c r="V42" s="176">
        <f>RANK(X42,$X42:$X49,0)</f>
        <v>1</v>
      </c>
      <c r="X42" s="178">
        <f>U42*100+T42+R42/100</f>
        <v>705.05</v>
      </c>
    </row>
    <row r="43" spans="1:24" s="98" customFormat="1" ht="21">
      <c r="A43" s="179"/>
      <c r="B43" s="180"/>
      <c r="C43" s="180"/>
      <c r="D43" s="180"/>
      <c r="E43" s="181" t="str">
        <f>IF(E42="","",IF(E42&gt;G42,"○",IF(E42=G42,"△",IF(E42&lt;G42,"●"))))</f>
        <v>○</v>
      </c>
      <c r="F43" s="181"/>
      <c r="G43" s="181"/>
      <c r="H43" s="181" t="str">
        <f>IF(H42="","",IF(H42&gt;J42,"○",IF(H42=J42,"△",IF(H42&lt;J42,"●"))))</f>
        <v>△</v>
      </c>
      <c r="I43" s="181"/>
      <c r="J43" s="181"/>
      <c r="K43" s="181" t="str">
        <f>IF(K42="","",IF(K42&gt;M42,"○",IF(K42=M42,"△",IF(K42&lt;M42,"●"))))</f>
        <v>○</v>
      </c>
      <c r="L43" s="181"/>
      <c r="M43" s="181"/>
      <c r="N43" s="175"/>
      <c r="O43" s="175"/>
      <c r="P43" s="175"/>
      <c r="Q43" s="175"/>
      <c r="R43" s="175"/>
      <c r="S43" s="175"/>
      <c r="T43" s="175"/>
      <c r="U43" s="175"/>
      <c r="V43" s="177"/>
      <c r="X43" s="178"/>
    </row>
    <row r="44" spans="1:24" s="98" customFormat="1" ht="15.75">
      <c r="A44" s="179" t="s">
        <v>107</v>
      </c>
      <c r="B44" s="102">
        <f>IF(G42="","",G42)</f>
        <v>0</v>
      </c>
      <c r="C44" s="100" t="s">
        <v>86</v>
      </c>
      <c r="D44" s="103">
        <f>IF(E42="","",E42)</f>
        <v>3</v>
      </c>
      <c r="E44" s="180"/>
      <c r="F44" s="180"/>
      <c r="G44" s="180"/>
      <c r="H44" s="99">
        <v>0</v>
      </c>
      <c r="I44" s="100" t="s">
        <v>86</v>
      </c>
      <c r="J44" s="101">
        <v>4</v>
      </c>
      <c r="K44" s="99">
        <v>0</v>
      </c>
      <c r="L44" s="100" t="s">
        <v>86</v>
      </c>
      <c r="M44" s="101">
        <v>1</v>
      </c>
      <c r="N44" s="175">
        <f>COUNTIF(B45:M45,"○")+COUNTIF(B45:M45,"△")+COUNTIF(B45:M45,"●")</f>
        <v>3</v>
      </c>
      <c r="O44" s="175">
        <f>COUNTIF(B45:M45,"○")</f>
        <v>0</v>
      </c>
      <c r="P44" s="175">
        <f>COUNTIF(B45:M45,"●")</f>
        <v>3</v>
      </c>
      <c r="Q44" s="175">
        <f>COUNTIF(B45:M45,"△")</f>
        <v>0</v>
      </c>
      <c r="R44" s="175">
        <f>SUM(B44,H44,K44)</f>
        <v>0</v>
      </c>
      <c r="S44" s="175">
        <f>SUM(D44,J44,M44)</f>
        <v>8</v>
      </c>
      <c r="T44" s="175">
        <f>R44-S44</f>
        <v>-8</v>
      </c>
      <c r="U44" s="175">
        <f>IF(COUNT(O44:Q45),O44*3+Q44,)</f>
        <v>0</v>
      </c>
      <c r="V44" s="176">
        <f>RANK(X44,$X42:$X49,0)</f>
        <v>4</v>
      </c>
      <c r="X44" s="178">
        <f>U44*100+T44+R44/100</f>
        <v>-8</v>
      </c>
    </row>
    <row r="45" spans="1:24" s="98" customFormat="1" ht="21">
      <c r="A45" s="179"/>
      <c r="B45" s="181" t="str">
        <f>IF(B44="","",IF(B44&gt;D44,"○",IF(B44=D44,"△",IF(B44&lt;D44,"●"))))</f>
        <v>●</v>
      </c>
      <c r="C45" s="181"/>
      <c r="D45" s="181"/>
      <c r="E45" s="180"/>
      <c r="F45" s="180"/>
      <c r="G45" s="180"/>
      <c r="H45" s="181" t="str">
        <f>IF(H44="","",IF(H44&gt;J44,"○",IF(H44=J44,"△",IF(H44&lt;J44,"●"))))</f>
        <v>●</v>
      </c>
      <c r="I45" s="181"/>
      <c r="J45" s="181"/>
      <c r="K45" s="181" t="str">
        <f>IF(K44="","",IF(K44&gt;M44,"○",IF(K44=M44,"△",IF(K44&lt;M44,"●"))))</f>
        <v>●</v>
      </c>
      <c r="L45" s="181"/>
      <c r="M45" s="181"/>
      <c r="N45" s="175"/>
      <c r="O45" s="175"/>
      <c r="P45" s="175"/>
      <c r="Q45" s="175"/>
      <c r="R45" s="175"/>
      <c r="S45" s="175"/>
      <c r="T45" s="175"/>
      <c r="U45" s="175"/>
      <c r="V45" s="177"/>
      <c r="X45" s="178"/>
    </row>
    <row r="46" spans="1:24" s="98" customFormat="1" ht="15.75">
      <c r="A46" s="179" t="s">
        <v>108</v>
      </c>
      <c r="B46" s="102">
        <f>IF(J42="","",J42)</f>
        <v>0</v>
      </c>
      <c r="C46" s="100" t="s">
        <v>86</v>
      </c>
      <c r="D46" s="103">
        <f>IF(H42="","",H42)</f>
        <v>0</v>
      </c>
      <c r="E46" s="102">
        <f>IF(J44="","",J44)</f>
        <v>4</v>
      </c>
      <c r="F46" s="100" t="s">
        <v>86</v>
      </c>
      <c r="G46" s="103">
        <f>IF(H44="","",H44)</f>
        <v>0</v>
      </c>
      <c r="H46" s="180"/>
      <c r="I46" s="180"/>
      <c r="J46" s="180"/>
      <c r="K46" s="99">
        <v>0</v>
      </c>
      <c r="L46" s="100" t="s">
        <v>86</v>
      </c>
      <c r="M46" s="101">
        <v>2</v>
      </c>
      <c r="N46" s="175">
        <f>COUNTIF(B47:M47,"○")+COUNTIF(B47:M47,"△")+COUNTIF(B47:M47,"●")</f>
        <v>3</v>
      </c>
      <c r="O46" s="175">
        <f>COUNTIF(B47:M47,"○")</f>
        <v>1</v>
      </c>
      <c r="P46" s="175">
        <f>COUNTIF(B47:M47,"●")</f>
        <v>1</v>
      </c>
      <c r="Q46" s="175">
        <f>COUNTIF(B47:M47,"△")</f>
        <v>1</v>
      </c>
      <c r="R46" s="175">
        <f>SUM(B46,E46,K46)</f>
        <v>4</v>
      </c>
      <c r="S46" s="175">
        <f>SUM(D46,G46,M46)</f>
        <v>2</v>
      </c>
      <c r="T46" s="175">
        <f>R46-S46</f>
        <v>2</v>
      </c>
      <c r="U46" s="175">
        <f>IF(COUNT(O46:Q47),O46*3+Q46,)</f>
        <v>4</v>
      </c>
      <c r="V46" s="176">
        <f>RANK(X46,$X42:$X49,0)</f>
        <v>3</v>
      </c>
      <c r="X46" s="178">
        <f>U46*100+T46+R46/100</f>
        <v>402.04</v>
      </c>
    </row>
    <row r="47" spans="1:24" s="98" customFormat="1" ht="21">
      <c r="A47" s="179"/>
      <c r="B47" s="181" t="str">
        <f>IF(B46="","",IF(B46&gt;D46,"○",IF(B46=D46,"△",IF(B46&lt;D46,"●"))))</f>
        <v>△</v>
      </c>
      <c r="C47" s="181"/>
      <c r="D47" s="181"/>
      <c r="E47" s="181" t="str">
        <f>IF(E46="","",IF(E46&gt;G46,"○",IF(E46=G46,"△",IF(E46&lt;G46,"●"))))</f>
        <v>○</v>
      </c>
      <c r="F47" s="181"/>
      <c r="G47" s="181"/>
      <c r="H47" s="180"/>
      <c r="I47" s="180"/>
      <c r="J47" s="180"/>
      <c r="K47" s="181" t="str">
        <f>IF(K46="","",IF(K46&gt;M46,"○",IF(K46=M46,"△",IF(K46&lt;M46,"●"))))</f>
        <v>●</v>
      </c>
      <c r="L47" s="181"/>
      <c r="M47" s="181"/>
      <c r="N47" s="175"/>
      <c r="O47" s="175"/>
      <c r="P47" s="175"/>
      <c r="Q47" s="175"/>
      <c r="R47" s="175"/>
      <c r="S47" s="175"/>
      <c r="T47" s="175"/>
      <c r="U47" s="175"/>
      <c r="V47" s="177"/>
      <c r="X47" s="178"/>
    </row>
    <row r="48" spans="1:24" s="98" customFormat="1" ht="15.75">
      <c r="A48" s="179" t="s">
        <v>109</v>
      </c>
      <c r="B48" s="102">
        <f>IF(M42="","",M42)</f>
        <v>0</v>
      </c>
      <c r="C48" s="100" t="s">
        <v>86</v>
      </c>
      <c r="D48" s="103">
        <f>IF(K42="","",K42)</f>
        <v>2</v>
      </c>
      <c r="E48" s="102">
        <f>IF(M44="","",M44)</f>
        <v>1</v>
      </c>
      <c r="F48" s="100" t="s">
        <v>86</v>
      </c>
      <c r="G48" s="103">
        <f>IF(K44="","",K44)</f>
        <v>0</v>
      </c>
      <c r="H48" s="102">
        <f>IF(M46="","",M46)</f>
        <v>2</v>
      </c>
      <c r="I48" s="100" t="s">
        <v>86</v>
      </c>
      <c r="J48" s="103">
        <f>IF(K46="","",K46)</f>
        <v>0</v>
      </c>
      <c r="K48" s="180"/>
      <c r="L48" s="180"/>
      <c r="M48" s="180"/>
      <c r="N48" s="175">
        <f>COUNTIF(B49:M49,"○")+COUNTIF(B49:M49,"△")+COUNTIF(B49:M49,"●")</f>
        <v>3</v>
      </c>
      <c r="O48" s="175">
        <f>COUNTIF(B49:M49,"○")</f>
        <v>2</v>
      </c>
      <c r="P48" s="175">
        <f>COUNTIF(B49:M49,"●")</f>
        <v>1</v>
      </c>
      <c r="Q48" s="175">
        <f>COUNTIF(B49:M49,"△")</f>
        <v>0</v>
      </c>
      <c r="R48" s="175">
        <f>SUM(B48,E48,H48)</f>
        <v>3</v>
      </c>
      <c r="S48" s="175">
        <f>SUM(D48,G48,J48)</f>
        <v>2</v>
      </c>
      <c r="T48" s="175">
        <f>R48-S48</f>
        <v>1</v>
      </c>
      <c r="U48" s="175">
        <f>IF(COUNT(O48:Q49),O48*3+Q48,)</f>
        <v>6</v>
      </c>
      <c r="V48" s="176">
        <f>RANK(X48,$X42:$X49,0)</f>
        <v>2</v>
      </c>
      <c r="X48" s="178">
        <f>U48*100+T48+R48/100</f>
        <v>601.03</v>
      </c>
    </row>
    <row r="49" spans="1:24" s="98" customFormat="1" ht="21">
      <c r="A49" s="179"/>
      <c r="B49" s="181" t="str">
        <f>IF(B48="","",IF(B48&gt;D48,"○",IF(B48=D48,"△",IF(B48&lt;D48,"●"))))</f>
        <v>●</v>
      </c>
      <c r="C49" s="181"/>
      <c r="D49" s="181"/>
      <c r="E49" s="181" t="str">
        <f>IF(E48="","",IF(E48&gt;G48,"○",IF(E48=G48,"△",IF(E48&lt;G48,"●"))))</f>
        <v>○</v>
      </c>
      <c r="F49" s="181"/>
      <c r="G49" s="181"/>
      <c r="H49" s="181" t="str">
        <f>IF(H48="","",IF(H48&gt;J48,"○",IF(H48=J48,"△",IF(H48&lt;J48,"●"))))</f>
        <v>○</v>
      </c>
      <c r="I49" s="181"/>
      <c r="J49" s="181"/>
      <c r="K49" s="180"/>
      <c r="L49" s="180"/>
      <c r="M49" s="180"/>
      <c r="N49" s="175"/>
      <c r="O49" s="175"/>
      <c r="P49" s="175"/>
      <c r="Q49" s="175"/>
      <c r="R49" s="175"/>
      <c r="S49" s="175"/>
      <c r="T49" s="175"/>
      <c r="U49" s="175"/>
      <c r="V49" s="177"/>
      <c r="X49" s="178"/>
    </row>
    <row r="51" spans="1:22" s="98" customFormat="1" ht="16.5">
      <c r="A51" s="92" t="s">
        <v>110</v>
      </c>
      <c r="B51" s="184" t="str">
        <f>A52</f>
        <v>清水クラブSS</v>
      </c>
      <c r="C51" s="185"/>
      <c r="D51" s="186"/>
      <c r="E51" s="184" t="str">
        <f>A54</f>
        <v>辻SSS</v>
      </c>
      <c r="F51" s="185"/>
      <c r="G51" s="186"/>
      <c r="H51" s="184" t="str">
        <f>A56</f>
        <v>清水プエルトSC</v>
      </c>
      <c r="I51" s="185"/>
      <c r="J51" s="186"/>
      <c r="K51" s="184" t="str">
        <f>A58</f>
        <v>高部JFCブロンコ</v>
      </c>
      <c r="L51" s="185"/>
      <c r="M51" s="186"/>
      <c r="N51" s="93" t="s">
        <v>6</v>
      </c>
      <c r="O51" s="94" t="s">
        <v>21</v>
      </c>
      <c r="P51" s="94" t="s">
        <v>22</v>
      </c>
      <c r="Q51" s="94" t="s">
        <v>23</v>
      </c>
      <c r="R51" s="95" t="s">
        <v>7</v>
      </c>
      <c r="S51" s="95" t="s">
        <v>24</v>
      </c>
      <c r="T51" s="96" t="s">
        <v>25</v>
      </c>
      <c r="U51" s="94" t="s">
        <v>26</v>
      </c>
      <c r="V51" s="97" t="s">
        <v>27</v>
      </c>
    </row>
    <row r="52" spans="1:24" s="98" customFormat="1" ht="15.75">
      <c r="A52" s="179" t="s">
        <v>111</v>
      </c>
      <c r="B52" s="180"/>
      <c r="C52" s="180"/>
      <c r="D52" s="180"/>
      <c r="E52" s="99">
        <v>3</v>
      </c>
      <c r="F52" s="100" t="s">
        <v>86</v>
      </c>
      <c r="G52" s="101">
        <v>1</v>
      </c>
      <c r="H52" s="99">
        <v>7</v>
      </c>
      <c r="I52" s="100" t="s">
        <v>86</v>
      </c>
      <c r="J52" s="101">
        <v>0</v>
      </c>
      <c r="K52" s="99">
        <v>2</v>
      </c>
      <c r="L52" s="100" t="s">
        <v>86</v>
      </c>
      <c r="M52" s="101">
        <v>1</v>
      </c>
      <c r="N52" s="175">
        <f>COUNTIF(E53:M53,"○")+COUNTIF(E53:M53,"△")+COUNTIF(E53:M53,"●")</f>
        <v>3</v>
      </c>
      <c r="O52" s="175">
        <f>COUNTIF(E53:M53,"○")</f>
        <v>3</v>
      </c>
      <c r="P52" s="175">
        <f>COUNTIF(E53:M53,"●")</f>
        <v>0</v>
      </c>
      <c r="Q52" s="175">
        <f>COUNTIF(E53:M53,"△")</f>
        <v>0</v>
      </c>
      <c r="R52" s="175">
        <f>SUM(E52,H52,K52)</f>
        <v>12</v>
      </c>
      <c r="S52" s="175">
        <f>SUM(G52,J52,M52)</f>
        <v>2</v>
      </c>
      <c r="T52" s="175">
        <f>R52-S52</f>
        <v>10</v>
      </c>
      <c r="U52" s="175">
        <f>IF(COUNT(O52:Q53),O52*3+Q52,)</f>
        <v>9</v>
      </c>
      <c r="V52" s="176">
        <f>RANK(X52,$X52:$X59,0)</f>
        <v>1</v>
      </c>
      <c r="X52" s="178">
        <f>U52*100+T52+R52/100</f>
        <v>910.12</v>
      </c>
    </row>
    <row r="53" spans="1:24" s="98" customFormat="1" ht="21">
      <c r="A53" s="179"/>
      <c r="B53" s="180"/>
      <c r="C53" s="180"/>
      <c r="D53" s="180"/>
      <c r="E53" s="181" t="str">
        <f>IF(E52="","",IF(E52&gt;G52,"○",IF(E52=G52,"△",IF(E52&lt;G52,"●"))))</f>
        <v>○</v>
      </c>
      <c r="F53" s="181"/>
      <c r="G53" s="181"/>
      <c r="H53" s="181" t="str">
        <f>IF(H52="","",IF(H52&gt;J52,"○",IF(H52=J52,"△",IF(H52&lt;J52,"●"))))</f>
        <v>○</v>
      </c>
      <c r="I53" s="181"/>
      <c r="J53" s="181"/>
      <c r="K53" s="181" t="str">
        <f>IF(K52="","",IF(K52&gt;M52,"○",IF(K52=M52,"△",IF(K52&lt;M52,"●"))))</f>
        <v>○</v>
      </c>
      <c r="L53" s="181"/>
      <c r="M53" s="181"/>
      <c r="N53" s="175"/>
      <c r="O53" s="175"/>
      <c r="P53" s="175"/>
      <c r="Q53" s="175"/>
      <c r="R53" s="175"/>
      <c r="S53" s="175"/>
      <c r="T53" s="175"/>
      <c r="U53" s="175"/>
      <c r="V53" s="177"/>
      <c r="X53" s="178"/>
    </row>
    <row r="54" spans="1:24" s="98" customFormat="1" ht="15.75">
      <c r="A54" s="179" t="s">
        <v>112</v>
      </c>
      <c r="B54" s="102">
        <f>IF(G52="","",G52)</f>
        <v>1</v>
      </c>
      <c r="C54" s="100" t="s">
        <v>86</v>
      </c>
      <c r="D54" s="103">
        <f>IF(E52="","",E52)</f>
        <v>3</v>
      </c>
      <c r="E54" s="180"/>
      <c r="F54" s="180"/>
      <c r="G54" s="180"/>
      <c r="H54" s="99">
        <v>1</v>
      </c>
      <c r="I54" s="100" t="s">
        <v>86</v>
      </c>
      <c r="J54" s="101">
        <v>1</v>
      </c>
      <c r="K54" s="99">
        <v>0</v>
      </c>
      <c r="L54" s="100" t="s">
        <v>86</v>
      </c>
      <c r="M54" s="101">
        <v>2</v>
      </c>
      <c r="N54" s="175">
        <f>COUNTIF(B55:M55,"○")+COUNTIF(B55:M55,"△")+COUNTIF(B55:M55,"●")</f>
        <v>3</v>
      </c>
      <c r="O54" s="175">
        <f>COUNTIF(B55:M55,"○")</f>
        <v>0</v>
      </c>
      <c r="P54" s="175">
        <f>COUNTIF(B55:M55,"●")</f>
        <v>2</v>
      </c>
      <c r="Q54" s="175">
        <f>COUNTIF(B55:M55,"△")</f>
        <v>1</v>
      </c>
      <c r="R54" s="175">
        <f>SUM(B54,H54,K54)</f>
        <v>2</v>
      </c>
      <c r="S54" s="175">
        <f>SUM(D54,J54,M54)</f>
        <v>6</v>
      </c>
      <c r="T54" s="175">
        <f>R54-S54</f>
        <v>-4</v>
      </c>
      <c r="U54" s="175">
        <f>IF(COUNT(O54:Q55),O54*3+Q54,)</f>
        <v>1</v>
      </c>
      <c r="V54" s="176">
        <f>RANK(X54,$X52:$X59,0)</f>
        <v>3</v>
      </c>
      <c r="X54" s="178">
        <f>U54*100+T54+R54/100</f>
        <v>96.02</v>
      </c>
    </row>
    <row r="55" spans="1:24" s="98" customFormat="1" ht="21">
      <c r="A55" s="179"/>
      <c r="B55" s="181" t="str">
        <f>IF(B54="","",IF(B54&gt;D54,"○",IF(B54=D54,"△",IF(B54&lt;D54,"●"))))</f>
        <v>●</v>
      </c>
      <c r="C55" s="181"/>
      <c r="D55" s="181"/>
      <c r="E55" s="180"/>
      <c r="F55" s="180"/>
      <c r="G55" s="180"/>
      <c r="H55" s="181" t="str">
        <f>IF(H54="","",IF(H54&gt;J54,"○",IF(H54=J54,"△",IF(H54&lt;J54,"●"))))</f>
        <v>△</v>
      </c>
      <c r="I55" s="181"/>
      <c r="J55" s="181"/>
      <c r="K55" s="181" t="str">
        <f>IF(K54="","",IF(K54&gt;M54,"○",IF(K54=M54,"△",IF(K54&lt;M54,"●"))))</f>
        <v>●</v>
      </c>
      <c r="L55" s="181"/>
      <c r="M55" s="181"/>
      <c r="N55" s="175"/>
      <c r="O55" s="175"/>
      <c r="P55" s="175"/>
      <c r="Q55" s="175"/>
      <c r="R55" s="175"/>
      <c r="S55" s="175"/>
      <c r="T55" s="175"/>
      <c r="U55" s="175"/>
      <c r="V55" s="177"/>
      <c r="X55" s="178"/>
    </row>
    <row r="56" spans="1:24" s="98" customFormat="1" ht="15.75">
      <c r="A56" s="179" t="s">
        <v>113</v>
      </c>
      <c r="B56" s="102">
        <f>IF(J52="","",J52)</f>
        <v>0</v>
      </c>
      <c r="C56" s="100" t="s">
        <v>86</v>
      </c>
      <c r="D56" s="103">
        <f>IF(H52="","",H52)</f>
        <v>7</v>
      </c>
      <c r="E56" s="102">
        <f>IF(J54="","",J54)</f>
        <v>1</v>
      </c>
      <c r="F56" s="100" t="s">
        <v>86</v>
      </c>
      <c r="G56" s="103">
        <f>IF(H54="","",H54)</f>
        <v>1</v>
      </c>
      <c r="H56" s="180"/>
      <c r="I56" s="180"/>
      <c r="J56" s="180"/>
      <c r="K56" s="99">
        <v>1</v>
      </c>
      <c r="L56" s="100" t="s">
        <v>86</v>
      </c>
      <c r="M56" s="101">
        <v>4</v>
      </c>
      <c r="N56" s="175">
        <f>COUNTIF(B57:M57,"○")+COUNTIF(B57:M57,"△")+COUNTIF(B57:M57,"●")</f>
        <v>3</v>
      </c>
      <c r="O56" s="175">
        <f>COUNTIF(B57:M57,"○")</f>
        <v>0</v>
      </c>
      <c r="P56" s="175">
        <f>COUNTIF(B57:M57,"●")</f>
        <v>2</v>
      </c>
      <c r="Q56" s="175">
        <f>COUNTIF(B57:M57,"△")</f>
        <v>1</v>
      </c>
      <c r="R56" s="175">
        <f>SUM(B56,E56,K56)</f>
        <v>2</v>
      </c>
      <c r="S56" s="175">
        <f>SUM(D56,G56,M56)</f>
        <v>12</v>
      </c>
      <c r="T56" s="175">
        <f>R56-S56</f>
        <v>-10</v>
      </c>
      <c r="U56" s="175">
        <f>IF(COUNT(O56:Q57),O56*3+Q56,)</f>
        <v>1</v>
      </c>
      <c r="V56" s="176">
        <f>RANK(X56,$X52:$X59,0)</f>
        <v>4</v>
      </c>
      <c r="X56" s="178">
        <f>U56*100+T56+R56/100</f>
        <v>90.02</v>
      </c>
    </row>
    <row r="57" spans="1:24" s="98" customFormat="1" ht="21">
      <c r="A57" s="179"/>
      <c r="B57" s="181" t="str">
        <f>IF(B56="","",IF(B56&gt;D56,"○",IF(B56=D56,"△",IF(B56&lt;D56,"●"))))</f>
        <v>●</v>
      </c>
      <c r="C57" s="181"/>
      <c r="D57" s="181"/>
      <c r="E57" s="181" t="str">
        <f>IF(E56="","",IF(E56&gt;G56,"○",IF(E56=G56,"△",IF(E56&lt;G56,"●"))))</f>
        <v>△</v>
      </c>
      <c r="F57" s="181"/>
      <c r="G57" s="181"/>
      <c r="H57" s="180"/>
      <c r="I57" s="180"/>
      <c r="J57" s="180"/>
      <c r="K57" s="181" t="str">
        <f>IF(K56="","",IF(K56&gt;M56,"○",IF(K56=M56,"△",IF(K56&lt;M56,"●"))))</f>
        <v>●</v>
      </c>
      <c r="L57" s="181"/>
      <c r="M57" s="181"/>
      <c r="N57" s="175"/>
      <c r="O57" s="175"/>
      <c r="P57" s="175"/>
      <c r="Q57" s="175"/>
      <c r="R57" s="175"/>
      <c r="S57" s="175"/>
      <c r="T57" s="175"/>
      <c r="U57" s="175"/>
      <c r="V57" s="177"/>
      <c r="X57" s="178"/>
    </row>
    <row r="58" spans="1:24" s="98" customFormat="1" ht="15.75">
      <c r="A58" s="179" t="s">
        <v>114</v>
      </c>
      <c r="B58" s="102">
        <f>IF(M52="","",M52)</f>
        <v>1</v>
      </c>
      <c r="C58" s="100" t="s">
        <v>86</v>
      </c>
      <c r="D58" s="103">
        <f>IF(K52="","",K52)</f>
        <v>2</v>
      </c>
      <c r="E58" s="102">
        <f>IF(M54="","",M54)</f>
        <v>2</v>
      </c>
      <c r="F58" s="100" t="s">
        <v>86</v>
      </c>
      <c r="G58" s="103">
        <f>IF(K54="","",K54)</f>
        <v>0</v>
      </c>
      <c r="H58" s="102">
        <f>IF(M56="","",M56)</f>
        <v>4</v>
      </c>
      <c r="I58" s="100" t="s">
        <v>86</v>
      </c>
      <c r="J58" s="103">
        <f>IF(K56="","",K56)</f>
        <v>1</v>
      </c>
      <c r="K58" s="180"/>
      <c r="L58" s="180"/>
      <c r="M58" s="180"/>
      <c r="N58" s="175">
        <f>COUNTIF(B59:M59,"○")+COUNTIF(B59:M59,"△")+COUNTIF(B59:M59,"●")</f>
        <v>3</v>
      </c>
      <c r="O58" s="175">
        <f>COUNTIF(B59:M59,"○")</f>
        <v>2</v>
      </c>
      <c r="P58" s="175">
        <f>COUNTIF(B59:M59,"●")</f>
        <v>1</v>
      </c>
      <c r="Q58" s="175">
        <f>COUNTIF(B59:M59,"△")</f>
        <v>0</v>
      </c>
      <c r="R58" s="175">
        <f>SUM(B58,E58,H58)</f>
        <v>7</v>
      </c>
      <c r="S58" s="175">
        <f>SUM(D58,G58,J58)</f>
        <v>3</v>
      </c>
      <c r="T58" s="175">
        <f>R58-S58</f>
        <v>4</v>
      </c>
      <c r="U58" s="175">
        <f>IF(COUNT(O58:Q59),O58*3+Q58,)</f>
        <v>6</v>
      </c>
      <c r="V58" s="176">
        <f>RANK(X58,$X52:$X59,0)</f>
        <v>2</v>
      </c>
      <c r="X58" s="178">
        <f>U58*100+T58+R58/100</f>
        <v>604.07</v>
      </c>
    </row>
    <row r="59" spans="1:24" s="98" customFormat="1" ht="21">
      <c r="A59" s="179"/>
      <c r="B59" s="181" t="str">
        <f>IF(B58="","",IF(B58&gt;D58,"○",IF(B58=D58,"△",IF(B58&lt;D58,"●"))))</f>
        <v>●</v>
      </c>
      <c r="C59" s="181"/>
      <c r="D59" s="181"/>
      <c r="E59" s="181" t="str">
        <f>IF(E58="","",IF(E58&gt;G58,"○",IF(E58=G58,"△",IF(E58&lt;G58,"●"))))</f>
        <v>○</v>
      </c>
      <c r="F59" s="181"/>
      <c r="G59" s="181"/>
      <c r="H59" s="181" t="str">
        <f>IF(H58="","",IF(H58&gt;J58,"○",IF(H58=J58,"△",IF(H58&lt;J58,"●"))))</f>
        <v>○</v>
      </c>
      <c r="I59" s="181"/>
      <c r="J59" s="181"/>
      <c r="K59" s="180"/>
      <c r="L59" s="180"/>
      <c r="M59" s="180"/>
      <c r="N59" s="175"/>
      <c r="O59" s="175"/>
      <c r="P59" s="175"/>
      <c r="Q59" s="175"/>
      <c r="R59" s="175"/>
      <c r="S59" s="175"/>
      <c r="T59" s="175"/>
      <c r="U59" s="175"/>
      <c r="V59" s="177"/>
      <c r="X59" s="178"/>
    </row>
  </sheetData>
  <sheetProtection/>
  <mergeCells count="384">
    <mergeCell ref="R8:R9"/>
    <mergeCell ref="S8:S9"/>
    <mergeCell ref="T8:T9"/>
    <mergeCell ref="U8:U9"/>
    <mergeCell ref="V8:V9"/>
    <mergeCell ref="X8:X9"/>
    <mergeCell ref="A8:A9"/>
    <mergeCell ref="K8:M9"/>
    <mergeCell ref="N8:N9"/>
    <mergeCell ref="O8:O9"/>
    <mergeCell ref="P8:P9"/>
    <mergeCell ref="Q8:Q9"/>
    <mergeCell ref="B9:D9"/>
    <mergeCell ref="E9:G9"/>
    <mergeCell ref="H9:J9"/>
    <mergeCell ref="R6:R7"/>
    <mergeCell ref="S6:S7"/>
    <mergeCell ref="T6:T7"/>
    <mergeCell ref="U6:U7"/>
    <mergeCell ref="V6:V7"/>
    <mergeCell ref="X6:X7"/>
    <mergeCell ref="N6:N7"/>
    <mergeCell ref="O6:O7"/>
    <mergeCell ref="P6:P7"/>
    <mergeCell ref="Q6:Q7"/>
    <mergeCell ref="B7:D7"/>
    <mergeCell ref="E7:G7"/>
    <mergeCell ref="K7:M7"/>
    <mergeCell ref="R4:R5"/>
    <mergeCell ref="S4:S5"/>
    <mergeCell ref="T4:T5"/>
    <mergeCell ref="U4:U5"/>
    <mergeCell ref="V4:V5"/>
    <mergeCell ref="X4:X5"/>
    <mergeCell ref="N4:N5"/>
    <mergeCell ref="O4:O5"/>
    <mergeCell ref="P4:P5"/>
    <mergeCell ref="Q4:Q5"/>
    <mergeCell ref="B5:D5"/>
    <mergeCell ref="H5:J5"/>
    <mergeCell ref="K5:M5"/>
    <mergeCell ref="T2:T3"/>
    <mergeCell ref="U2:U3"/>
    <mergeCell ref="V2:V3"/>
    <mergeCell ref="X2:X3"/>
    <mergeCell ref="E3:G3"/>
    <mergeCell ref="H3:J3"/>
    <mergeCell ref="K3:M3"/>
    <mergeCell ref="N2:N3"/>
    <mergeCell ref="O2:O3"/>
    <mergeCell ref="P2:P3"/>
    <mergeCell ref="Q2:Q3"/>
    <mergeCell ref="R2:R3"/>
    <mergeCell ref="S2:S3"/>
    <mergeCell ref="B1:D1"/>
    <mergeCell ref="E1:G1"/>
    <mergeCell ref="H1:J1"/>
    <mergeCell ref="K1:M1"/>
    <mergeCell ref="B11:D11"/>
    <mergeCell ref="E11:G11"/>
    <mergeCell ref="H11:J11"/>
    <mergeCell ref="K11:M11"/>
    <mergeCell ref="A2:A3"/>
    <mergeCell ref="B2:D3"/>
    <mergeCell ref="A4:A5"/>
    <mergeCell ref="E4:G5"/>
    <mergeCell ref="A6:A7"/>
    <mergeCell ref="H6:J7"/>
    <mergeCell ref="A12:A13"/>
    <mergeCell ref="B12:D13"/>
    <mergeCell ref="N12:N13"/>
    <mergeCell ref="O12:O13"/>
    <mergeCell ref="P12:P13"/>
    <mergeCell ref="Q12:Q13"/>
    <mergeCell ref="E13:G13"/>
    <mergeCell ref="H13:J13"/>
    <mergeCell ref="K13:M13"/>
    <mergeCell ref="R12:R13"/>
    <mergeCell ref="S12:S13"/>
    <mergeCell ref="T12:T13"/>
    <mergeCell ref="U12:U13"/>
    <mergeCell ref="V12:V13"/>
    <mergeCell ref="X12:X13"/>
    <mergeCell ref="A14:A15"/>
    <mergeCell ref="E14:G15"/>
    <mergeCell ref="N14:N15"/>
    <mergeCell ref="O14:O15"/>
    <mergeCell ref="P14:P15"/>
    <mergeCell ref="Q14:Q15"/>
    <mergeCell ref="B15:D15"/>
    <mergeCell ref="H15:J15"/>
    <mergeCell ref="K15:M15"/>
    <mergeCell ref="R14:R15"/>
    <mergeCell ref="S14:S15"/>
    <mergeCell ref="T14:T15"/>
    <mergeCell ref="U14:U15"/>
    <mergeCell ref="V14:V15"/>
    <mergeCell ref="X14:X15"/>
    <mergeCell ref="U16:U17"/>
    <mergeCell ref="V16:V17"/>
    <mergeCell ref="X16:X17"/>
    <mergeCell ref="A16:A17"/>
    <mergeCell ref="H16:J17"/>
    <mergeCell ref="N16:N17"/>
    <mergeCell ref="O16:O17"/>
    <mergeCell ref="P16:P17"/>
    <mergeCell ref="Q16:Q17"/>
    <mergeCell ref="B17:D17"/>
    <mergeCell ref="H49:J49"/>
    <mergeCell ref="B49:D49"/>
    <mergeCell ref="E49:G49"/>
    <mergeCell ref="R16:R17"/>
    <mergeCell ref="S16:S17"/>
    <mergeCell ref="T16:T17"/>
    <mergeCell ref="E17:G17"/>
    <mergeCell ref="K17:M17"/>
    <mergeCell ref="N46:N47"/>
    <mergeCell ref="P46:P47"/>
    <mergeCell ref="U48:U49"/>
    <mergeCell ref="V48:V49"/>
    <mergeCell ref="X48:X49"/>
    <mergeCell ref="N48:N49"/>
    <mergeCell ref="O48:O49"/>
    <mergeCell ref="P48:P49"/>
    <mergeCell ref="Q48:Q49"/>
    <mergeCell ref="R48:R49"/>
    <mergeCell ref="S48:S49"/>
    <mergeCell ref="T48:T49"/>
    <mergeCell ref="Q46:Q47"/>
    <mergeCell ref="R46:R47"/>
    <mergeCell ref="S46:S47"/>
    <mergeCell ref="O46:O47"/>
    <mergeCell ref="T46:T47"/>
    <mergeCell ref="U46:U47"/>
    <mergeCell ref="V46:V47"/>
    <mergeCell ref="X46:X47"/>
    <mergeCell ref="U44:U45"/>
    <mergeCell ref="V44:V45"/>
    <mergeCell ref="X44:X45"/>
    <mergeCell ref="H45:J45"/>
    <mergeCell ref="K45:M45"/>
    <mergeCell ref="N44:N45"/>
    <mergeCell ref="O44:O45"/>
    <mergeCell ref="T44:T45"/>
    <mergeCell ref="P44:P45"/>
    <mergeCell ref="Q44:Q45"/>
    <mergeCell ref="R44:R45"/>
    <mergeCell ref="S44:S45"/>
    <mergeCell ref="T42:T43"/>
    <mergeCell ref="U42:U43"/>
    <mergeCell ref="V42:V43"/>
    <mergeCell ref="X42:X43"/>
    <mergeCell ref="H43:J43"/>
    <mergeCell ref="K43:M43"/>
    <mergeCell ref="N42:N43"/>
    <mergeCell ref="P42:P43"/>
    <mergeCell ref="Q42:Q43"/>
    <mergeCell ref="R42:R43"/>
    <mergeCell ref="B41:D41"/>
    <mergeCell ref="E41:G41"/>
    <mergeCell ref="E43:G43"/>
    <mergeCell ref="A42:A43"/>
    <mergeCell ref="B42:D43"/>
    <mergeCell ref="S42:S43"/>
    <mergeCell ref="H41:J41"/>
    <mergeCell ref="K41:M41"/>
    <mergeCell ref="O42:O43"/>
    <mergeCell ref="H46:J47"/>
    <mergeCell ref="E47:G47"/>
    <mergeCell ref="B47:D47"/>
    <mergeCell ref="B45:D45"/>
    <mergeCell ref="E44:G45"/>
    <mergeCell ref="K47:M47"/>
    <mergeCell ref="T18:T19"/>
    <mergeCell ref="U18:U19"/>
    <mergeCell ref="K18:M19"/>
    <mergeCell ref="V18:V19"/>
    <mergeCell ref="X18:X19"/>
    <mergeCell ref="A18:A19"/>
    <mergeCell ref="N18:N19"/>
    <mergeCell ref="O18:O19"/>
    <mergeCell ref="P18:P19"/>
    <mergeCell ref="Q18:Q19"/>
    <mergeCell ref="A22:A23"/>
    <mergeCell ref="B22:D23"/>
    <mergeCell ref="Q22:Q23"/>
    <mergeCell ref="R22:R23"/>
    <mergeCell ref="S22:S23"/>
    <mergeCell ref="R18:R19"/>
    <mergeCell ref="S18:S19"/>
    <mergeCell ref="B19:D19"/>
    <mergeCell ref="E19:G19"/>
    <mergeCell ref="H19:J19"/>
    <mergeCell ref="B21:D21"/>
    <mergeCell ref="E21:G21"/>
    <mergeCell ref="H21:J21"/>
    <mergeCell ref="K21:M21"/>
    <mergeCell ref="T22:T23"/>
    <mergeCell ref="U22:U23"/>
    <mergeCell ref="V22:V23"/>
    <mergeCell ref="X22:X23"/>
    <mergeCell ref="E23:G23"/>
    <mergeCell ref="H23:J23"/>
    <mergeCell ref="K23:M23"/>
    <mergeCell ref="N22:N23"/>
    <mergeCell ref="O22:O23"/>
    <mergeCell ref="P22:P23"/>
    <mergeCell ref="A24:A25"/>
    <mergeCell ref="E24:G25"/>
    <mergeCell ref="N24:N25"/>
    <mergeCell ref="O24:O25"/>
    <mergeCell ref="P24:P25"/>
    <mergeCell ref="Q24:Q25"/>
    <mergeCell ref="B25:D25"/>
    <mergeCell ref="H25:J25"/>
    <mergeCell ref="K25:M25"/>
    <mergeCell ref="R24:R25"/>
    <mergeCell ref="S24:S25"/>
    <mergeCell ref="T24:T25"/>
    <mergeCell ref="U24:U25"/>
    <mergeCell ref="V24:V25"/>
    <mergeCell ref="X24:X25"/>
    <mergeCell ref="A26:A27"/>
    <mergeCell ref="H26:J27"/>
    <mergeCell ref="N26:N27"/>
    <mergeCell ref="O26:O27"/>
    <mergeCell ref="P26:P27"/>
    <mergeCell ref="Q26:Q27"/>
    <mergeCell ref="B27:D27"/>
    <mergeCell ref="E27:G27"/>
    <mergeCell ref="K27:M27"/>
    <mergeCell ref="R26:R27"/>
    <mergeCell ref="S26:S27"/>
    <mergeCell ref="T26:T27"/>
    <mergeCell ref="U26:U27"/>
    <mergeCell ref="V26:V27"/>
    <mergeCell ref="X26:X27"/>
    <mergeCell ref="V28:V29"/>
    <mergeCell ref="X28:X29"/>
    <mergeCell ref="A28:A29"/>
    <mergeCell ref="K28:M29"/>
    <mergeCell ref="N28:N29"/>
    <mergeCell ref="O28:O29"/>
    <mergeCell ref="P28:P29"/>
    <mergeCell ref="Q28:Q29"/>
    <mergeCell ref="B29:D29"/>
    <mergeCell ref="E29:G29"/>
    <mergeCell ref="A32:A33"/>
    <mergeCell ref="B32:D33"/>
    <mergeCell ref="R28:R29"/>
    <mergeCell ref="S28:S29"/>
    <mergeCell ref="T28:T29"/>
    <mergeCell ref="U28:U29"/>
    <mergeCell ref="Q32:Q33"/>
    <mergeCell ref="R32:R33"/>
    <mergeCell ref="S32:S33"/>
    <mergeCell ref="B31:D31"/>
    <mergeCell ref="E31:G31"/>
    <mergeCell ref="H31:J31"/>
    <mergeCell ref="K31:M31"/>
    <mergeCell ref="T32:T33"/>
    <mergeCell ref="U32:U33"/>
    <mergeCell ref="E33:G33"/>
    <mergeCell ref="N32:N33"/>
    <mergeCell ref="O32:O33"/>
    <mergeCell ref="P32:P33"/>
    <mergeCell ref="E34:G35"/>
    <mergeCell ref="N34:N35"/>
    <mergeCell ref="O34:O35"/>
    <mergeCell ref="P34:P35"/>
    <mergeCell ref="R34:R35"/>
    <mergeCell ref="S34:S35"/>
    <mergeCell ref="Q34:Q35"/>
    <mergeCell ref="T34:T35"/>
    <mergeCell ref="U34:U35"/>
    <mergeCell ref="V34:V35"/>
    <mergeCell ref="X32:X33"/>
    <mergeCell ref="V32:V33"/>
    <mergeCell ref="X34:X35"/>
    <mergeCell ref="T36:T37"/>
    <mergeCell ref="U36:U37"/>
    <mergeCell ref="V36:V37"/>
    <mergeCell ref="X36:X37"/>
    <mergeCell ref="A36:A37"/>
    <mergeCell ref="H36:J37"/>
    <mergeCell ref="N36:N37"/>
    <mergeCell ref="O36:O37"/>
    <mergeCell ref="P36:P37"/>
    <mergeCell ref="R36:R37"/>
    <mergeCell ref="U38:U39"/>
    <mergeCell ref="V38:V39"/>
    <mergeCell ref="X38:X39"/>
    <mergeCell ref="A38:A39"/>
    <mergeCell ref="K38:M39"/>
    <mergeCell ref="N38:N39"/>
    <mergeCell ref="O38:O39"/>
    <mergeCell ref="P38:P39"/>
    <mergeCell ref="Q38:Q39"/>
    <mergeCell ref="T38:T39"/>
    <mergeCell ref="H29:J29"/>
    <mergeCell ref="R38:R39"/>
    <mergeCell ref="S38:S39"/>
    <mergeCell ref="B35:D35"/>
    <mergeCell ref="K35:M35"/>
    <mergeCell ref="H33:J33"/>
    <mergeCell ref="K33:M33"/>
    <mergeCell ref="Q36:Q37"/>
    <mergeCell ref="E39:G39"/>
    <mergeCell ref="H39:J39"/>
    <mergeCell ref="S36:S37"/>
    <mergeCell ref="A52:A53"/>
    <mergeCell ref="B52:D53"/>
    <mergeCell ref="B37:D37"/>
    <mergeCell ref="E37:G37"/>
    <mergeCell ref="K37:M37"/>
    <mergeCell ref="A48:A49"/>
    <mergeCell ref="K48:M49"/>
    <mergeCell ref="A46:A47"/>
    <mergeCell ref="A44:A45"/>
    <mergeCell ref="A34:A35"/>
    <mergeCell ref="Q52:Q53"/>
    <mergeCell ref="R52:R53"/>
    <mergeCell ref="S52:S53"/>
    <mergeCell ref="B51:D51"/>
    <mergeCell ref="E51:G51"/>
    <mergeCell ref="H51:J51"/>
    <mergeCell ref="K51:M51"/>
    <mergeCell ref="B39:D39"/>
    <mergeCell ref="H35:J35"/>
    <mergeCell ref="T52:T53"/>
    <mergeCell ref="U52:U53"/>
    <mergeCell ref="V52:V53"/>
    <mergeCell ref="X52:X53"/>
    <mergeCell ref="E53:G53"/>
    <mergeCell ref="H53:J53"/>
    <mergeCell ref="K53:M53"/>
    <mergeCell ref="N52:N53"/>
    <mergeCell ref="O52:O53"/>
    <mergeCell ref="P52:P53"/>
    <mergeCell ref="A54:A55"/>
    <mergeCell ref="E54:G55"/>
    <mergeCell ref="N54:N55"/>
    <mergeCell ref="O54:O55"/>
    <mergeCell ref="P54:P55"/>
    <mergeCell ref="Q54:Q55"/>
    <mergeCell ref="B55:D55"/>
    <mergeCell ref="H55:J55"/>
    <mergeCell ref="K55:M55"/>
    <mergeCell ref="R54:R55"/>
    <mergeCell ref="S54:S55"/>
    <mergeCell ref="T54:T55"/>
    <mergeCell ref="U54:U55"/>
    <mergeCell ref="V54:V55"/>
    <mergeCell ref="X54:X55"/>
    <mergeCell ref="A56:A57"/>
    <mergeCell ref="H56:J57"/>
    <mergeCell ref="N56:N57"/>
    <mergeCell ref="O56:O57"/>
    <mergeCell ref="P56:P57"/>
    <mergeCell ref="Q56:Q57"/>
    <mergeCell ref="B57:D57"/>
    <mergeCell ref="E57:G57"/>
    <mergeCell ref="K57:M57"/>
    <mergeCell ref="R56:R57"/>
    <mergeCell ref="S56:S57"/>
    <mergeCell ref="T56:T57"/>
    <mergeCell ref="U56:U57"/>
    <mergeCell ref="V56:V57"/>
    <mergeCell ref="X56:X57"/>
    <mergeCell ref="A58:A59"/>
    <mergeCell ref="K58:M59"/>
    <mergeCell ref="N58:N59"/>
    <mergeCell ref="O58:O59"/>
    <mergeCell ref="P58:P59"/>
    <mergeCell ref="Q58:Q59"/>
    <mergeCell ref="B59:D59"/>
    <mergeCell ref="E59:G59"/>
    <mergeCell ref="H59:J59"/>
    <mergeCell ref="R58:R59"/>
    <mergeCell ref="S58:S59"/>
    <mergeCell ref="T58:T59"/>
    <mergeCell ref="U58:U59"/>
    <mergeCell ref="V58:V59"/>
    <mergeCell ref="X58:X59"/>
  </mergeCells>
  <printOptions/>
  <pageMargins left="0.93" right="0.28" top="0.19" bottom="0.2" header="0.16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0">
      <selection activeCell="J19" sqref="J19"/>
    </sheetView>
  </sheetViews>
  <sheetFormatPr defaultColWidth="9.140625" defaultRowHeight="15"/>
  <cols>
    <col min="1" max="1" width="6.28125" style="2" customWidth="1"/>
    <col min="2" max="2" width="7.421875" style="2" customWidth="1"/>
    <col min="3" max="12" width="8.140625" style="2" customWidth="1"/>
    <col min="13" max="15" width="6.28125" style="2" customWidth="1"/>
    <col min="16" max="22" width="6.57421875" style="2" customWidth="1"/>
    <col min="23" max="16384" width="9.00390625" style="2" customWidth="1"/>
  </cols>
  <sheetData>
    <row r="1" spans="1:12" s="1" customFormat="1" ht="26.25" customHeight="1">
      <c r="A1" s="189" t="s">
        <v>32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s="1" customFormat="1" ht="26.25" customHeight="1">
      <c r="A2" s="189" t="s">
        <v>40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s="8" customFormat="1" ht="26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77" customFormat="1" ht="22.5" customHeight="1">
      <c r="A4" s="146" t="s">
        <v>17</v>
      </c>
      <c r="B4" s="146"/>
      <c r="C4" s="146"/>
      <c r="D4" s="190">
        <v>42311</v>
      </c>
      <c r="E4" s="190"/>
      <c r="F4" s="76" t="s">
        <v>44</v>
      </c>
      <c r="G4" s="191"/>
      <c r="H4" s="191"/>
      <c r="I4" s="192" t="s">
        <v>45</v>
      </c>
      <c r="J4" s="192"/>
      <c r="K4" s="192"/>
      <c r="L4" s="192"/>
    </row>
    <row r="5" spans="1:12" s="77" customFormat="1" ht="22.5" customHeight="1">
      <c r="A5" s="78"/>
      <c r="B5" s="78"/>
      <c r="C5" s="78"/>
      <c r="D5" s="190"/>
      <c r="E5" s="190"/>
      <c r="F5" s="76"/>
      <c r="G5" s="192"/>
      <c r="H5" s="192"/>
      <c r="I5" s="192"/>
      <c r="J5" s="192"/>
      <c r="K5" s="192"/>
      <c r="L5" s="192"/>
    </row>
    <row r="6" spans="1:12" s="77" customFormat="1" ht="22.5" customHeight="1">
      <c r="A6" s="137" t="s">
        <v>18</v>
      </c>
      <c r="B6" s="137"/>
      <c r="C6" s="137"/>
      <c r="D6" s="193"/>
      <c r="E6" s="194"/>
      <c r="F6" s="76"/>
      <c r="G6" s="192"/>
      <c r="H6" s="192"/>
      <c r="I6" s="192"/>
      <c r="J6" s="192"/>
      <c r="K6" s="192"/>
      <c r="L6" s="192"/>
    </row>
    <row r="7" spans="4:7" s="77" customFormat="1" ht="22.5" customHeight="1">
      <c r="D7" s="144"/>
      <c r="E7" s="145"/>
      <c r="F7" s="76"/>
      <c r="G7" s="79"/>
    </row>
    <row r="8" s="77" customFormat="1" ht="22.5" customHeight="1"/>
    <row r="9" spans="1:4" s="77" customFormat="1" ht="22.5" customHeight="1">
      <c r="A9" s="137" t="s">
        <v>39</v>
      </c>
      <c r="B9" s="137"/>
      <c r="C9" s="137"/>
      <c r="D9" s="80" t="s">
        <v>115</v>
      </c>
    </row>
    <row r="10" spans="4:10" s="77" customFormat="1" ht="22.5" customHeight="1">
      <c r="D10" s="80" t="s">
        <v>116</v>
      </c>
      <c r="J10" s="90"/>
    </row>
    <row r="11" s="77" customFormat="1" ht="22.5" customHeight="1"/>
    <row r="12" spans="1:3" s="77" customFormat="1" ht="22.5" customHeight="1" thickBot="1">
      <c r="A12" s="137" t="s">
        <v>38</v>
      </c>
      <c r="B12" s="137"/>
      <c r="C12" s="137"/>
    </row>
    <row r="13" spans="2:8" s="81" customFormat="1" ht="30" customHeight="1" thickBot="1">
      <c r="B13" s="82"/>
      <c r="C13" s="197" t="s">
        <v>1</v>
      </c>
      <c r="D13" s="198"/>
      <c r="E13" s="197" t="s">
        <v>2</v>
      </c>
      <c r="F13" s="198"/>
      <c r="G13" s="197" t="s">
        <v>3</v>
      </c>
      <c r="H13" s="198"/>
    </row>
    <row r="14" spans="2:8" s="77" customFormat="1" ht="37.5" customHeight="1">
      <c r="B14" s="83" t="s">
        <v>120</v>
      </c>
      <c r="C14" s="195" t="s">
        <v>125</v>
      </c>
      <c r="D14" s="196"/>
      <c r="E14" s="195" t="s">
        <v>133</v>
      </c>
      <c r="F14" s="196"/>
      <c r="G14" s="195" t="s">
        <v>138</v>
      </c>
      <c r="H14" s="196"/>
    </row>
    <row r="15" spans="2:8" s="77" customFormat="1" ht="37.5" customHeight="1">
      <c r="B15" s="84" t="s">
        <v>121</v>
      </c>
      <c r="C15" s="199" t="s">
        <v>127</v>
      </c>
      <c r="D15" s="200"/>
      <c r="E15" s="199" t="s">
        <v>134</v>
      </c>
      <c r="F15" s="200"/>
      <c r="G15" s="199" t="s">
        <v>139</v>
      </c>
      <c r="H15" s="200"/>
    </row>
    <row r="16" spans="2:8" s="77" customFormat="1" ht="37.5" customHeight="1">
      <c r="B16" s="84" t="s">
        <v>122</v>
      </c>
      <c r="C16" s="199" t="s">
        <v>129</v>
      </c>
      <c r="D16" s="200"/>
      <c r="E16" s="199" t="s">
        <v>136</v>
      </c>
      <c r="F16" s="200"/>
      <c r="G16" s="199" t="s">
        <v>140</v>
      </c>
      <c r="H16" s="200"/>
    </row>
    <row r="17" spans="2:8" s="77" customFormat="1" ht="37.5" customHeight="1" thickBot="1">
      <c r="B17" s="86" t="s">
        <v>123</v>
      </c>
      <c r="C17" s="201" t="s">
        <v>131</v>
      </c>
      <c r="D17" s="202"/>
      <c r="E17" s="201" t="s">
        <v>137</v>
      </c>
      <c r="F17" s="202"/>
      <c r="G17" s="201" t="s">
        <v>142</v>
      </c>
      <c r="H17" s="202"/>
    </row>
    <row r="18" s="77" customFormat="1" ht="22.5" customHeight="1"/>
    <row r="19" spans="2:4" ht="13.5">
      <c r="B19" s="6"/>
      <c r="C19" s="6"/>
      <c r="D19" s="6"/>
    </row>
    <row r="20" ht="13.5">
      <c r="A20" s="5"/>
    </row>
    <row r="21" ht="17.25">
      <c r="A21" s="3"/>
    </row>
    <row r="23" ht="14.25">
      <c r="A23" s="4"/>
    </row>
    <row r="24" ht="14.25">
      <c r="A24" s="4"/>
    </row>
    <row r="25" ht="14.25">
      <c r="A25" s="4"/>
    </row>
  </sheetData>
  <sheetProtection/>
  <mergeCells count="31">
    <mergeCell ref="C15:D15"/>
    <mergeCell ref="E15:F15"/>
    <mergeCell ref="G15:H15"/>
    <mergeCell ref="C17:D17"/>
    <mergeCell ref="E17:F17"/>
    <mergeCell ref="G17:H17"/>
    <mergeCell ref="C16:D16"/>
    <mergeCell ref="E16:F16"/>
    <mergeCell ref="G16:H16"/>
    <mergeCell ref="C14:D14"/>
    <mergeCell ref="E14:F14"/>
    <mergeCell ref="G14:H14"/>
    <mergeCell ref="D7:E7"/>
    <mergeCell ref="A9:C9"/>
    <mergeCell ref="A12:C12"/>
    <mergeCell ref="C13:D13"/>
    <mergeCell ref="E13:F13"/>
    <mergeCell ref="G13:H13"/>
    <mergeCell ref="D5:E5"/>
    <mergeCell ref="G5:H5"/>
    <mergeCell ref="I5:L5"/>
    <mergeCell ref="A6:C6"/>
    <mergeCell ref="D6:E6"/>
    <mergeCell ref="G6:H6"/>
    <mergeCell ref="I6:L6"/>
    <mergeCell ref="A1:L1"/>
    <mergeCell ref="A2:L2"/>
    <mergeCell ref="A4:C4"/>
    <mergeCell ref="D4:E4"/>
    <mergeCell ref="G4:H4"/>
    <mergeCell ref="I4:L4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4.57421875" style="115" customWidth="1"/>
    <col min="2" max="2" width="4.28125" style="115" customWidth="1"/>
    <col min="3" max="3" width="12.421875" style="115" customWidth="1"/>
    <col min="4" max="4" width="3.7109375" style="115" customWidth="1"/>
    <col min="5" max="5" width="5.421875" style="115" customWidth="1"/>
    <col min="6" max="6" width="3.8515625" style="115" customWidth="1"/>
    <col min="7" max="7" width="12.421875" style="115" customWidth="1"/>
    <col min="8" max="9" width="11.28125" style="115" customWidth="1"/>
    <col min="10" max="10" width="7.8515625" style="115" customWidth="1"/>
    <col min="11" max="11" width="4.28125" style="115" customWidth="1"/>
    <col min="12" max="12" width="12.421875" style="115" customWidth="1"/>
    <col min="13" max="13" width="3.7109375" style="115" customWidth="1"/>
    <col min="14" max="14" width="5.421875" style="115" customWidth="1"/>
    <col min="15" max="15" width="3.7109375" style="115" customWidth="1"/>
    <col min="16" max="16" width="12.421875" style="115" customWidth="1"/>
    <col min="17" max="18" width="11.28125" style="115" customWidth="1"/>
  </cols>
  <sheetData>
    <row r="1" spans="1:18" ht="24">
      <c r="A1" s="169" t="s">
        <v>117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ht="16.5" thickBot="1"/>
    <row r="3" spans="1:18" ht="16.5" thickBot="1">
      <c r="A3" s="167"/>
      <c r="B3" s="156" t="s">
        <v>118</v>
      </c>
      <c r="C3" s="157"/>
      <c r="D3" s="157"/>
      <c r="E3" s="157"/>
      <c r="F3" s="157"/>
      <c r="G3" s="157"/>
      <c r="H3" s="158"/>
      <c r="I3" s="159"/>
      <c r="J3" s="153" t="s">
        <v>16</v>
      </c>
      <c r="K3" s="156" t="s">
        <v>119</v>
      </c>
      <c r="L3" s="157"/>
      <c r="M3" s="157"/>
      <c r="N3" s="157"/>
      <c r="O3" s="157"/>
      <c r="P3" s="157"/>
      <c r="Q3" s="158"/>
      <c r="R3" s="159"/>
    </row>
    <row r="4" spans="1:18" ht="15.75">
      <c r="A4" s="168"/>
      <c r="B4" s="151" t="s">
        <v>20</v>
      </c>
      <c r="C4" s="170" t="s">
        <v>15</v>
      </c>
      <c r="D4" s="171"/>
      <c r="E4" s="172"/>
      <c r="F4" s="172"/>
      <c r="G4" s="173"/>
      <c r="H4" s="160" t="s">
        <v>4</v>
      </c>
      <c r="I4" s="161"/>
      <c r="J4" s="154"/>
      <c r="K4" s="151" t="s">
        <v>20</v>
      </c>
      <c r="L4" s="170" t="s">
        <v>15</v>
      </c>
      <c r="M4" s="171"/>
      <c r="N4" s="172"/>
      <c r="O4" s="172"/>
      <c r="P4" s="173"/>
      <c r="Q4" s="160" t="s">
        <v>4</v>
      </c>
      <c r="R4" s="161"/>
    </row>
    <row r="5" spans="1:18" ht="16.5" thickBot="1">
      <c r="A5" s="152"/>
      <c r="B5" s="152"/>
      <c r="C5" s="15" t="s">
        <v>29</v>
      </c>
      <c r="D5" s="16" t="s">
        <v>7</v>
      </c>
      <c r="E5" s="17"/>
      <c r="F5" s="16" t="s">
        <v>7</v>
      </c>
      <c r="G5" s="18" t="s">
        <v>30</v>
      </c>
      <c r="H5" s="15" t="s">
        <v>35</v>
      </c>
      <c r="I5" s="19" t="s">
        <v>36</v>
      </c>
      <c r="J5" s="155"/>
      <c r="K5" s="152"/>
      <c r="L5" s="15" t="s">
        <v>29</v>
      </c>
      <c r="M5" s="16" t="s">
        <v>7</v>
      </c>
      <c r="N5" s="17"/>
      <c r="O5" s="16" t="s">
        <v>7</v>
      </c>
      <c r="P5" s="18" t="s">
        <v>30</v>
      </c>
      <c r="Q5" s="15" t="s">
        <v>35</v>
      </c>
      <c r="R5" s="19" t="s">
        <v>36</v>
      </c>
    </row>
    <row r="6" spans="1:19" ht="15.75">
      <c r="A6" s="20">
        <v>1</v>
      </c>
      <c r="B6" s="21"/>
      <c r="C6" s="22" t="s">
        <v>124</v>
      </c>
      <c r="D6" s="23">
        <v>5</v>
      </c>
      <c r="E6" s="23" t="s">
        <v>31</v>
      </c>
      <c r="F6" s="23">
        <v>0</v>
      </c>
      <c r="G6" s="24" t="s">
        <v>128</v>
      </c>
      <c r="H6" s="25" t="s">
        <v>67</v>
      </c>
      <c r="I6" s="26" t="s">
        <v>141</v>
      </c>
      <c r="J6" s="27">
        <v>0.375</v>
      </c>
      <c r="K6" s="28"/>
      <c r="L6" s="29" t="s">
        <v>132</v>
      </c>
      <c r="M6" s="30">
        <v>0</v>
      </c>
      <c r="N6" s="30" t="s">
        <v>31</v>
      </c>
      <c r="O6" s="30">
        <v>4</v>
      </c>
      <c r="P6" s="31" t="s">
        <v>135</v>
      </c>
      <c r="Q6" s="25" t="s">
        <v>126</v>
      </c>
      <c r="R6" s="26" t="s">
        <v>130</v>
      </c>
      <c r="S6" s="122"/>
    </row>
    <row r="7" spans="1:19" ht="15.75">
      <c r="A7" s="11">
        <v>2</v>
      </c>
      <c r="B7" s="33"/>
      <c r="C7" s="34" t="s">
        <v>126</v>
      </c>
      <c r="D7" s="35">
        <v>2</v>
      </c>
      <c r="E7" s="35" t="s">
        <v>31</v>
      </c>
      <c r="F7" s="35">
        <v>0</v>
      </c>
      <c r="G7" s="36" t="s">
        <v>130</v>
      </c>
      <c r="H7" s="37" t="s">
        <v>63</v>
      </c>
      <c r="I7" s="38" t="s">
        <v>61</v>
      </c>
      <c r="J7" s="39">
        <v>0.40277777777777773</v>
      </c>
      <c r="K7" s="33"/>
      <c r="L7" s="40" t="s">
        <v>143</v>
      </c>
      <c r="M7" s="41">
        <v>2</v>
      </c>
      <c r="N7" s="41" t="s">
        <v>31</v>
      </c>
      <c r="O7" s="41">
        <v>0</v>
      </c>
      <c r="P7" s="42" t="s">
        <v>73</v>
      </c>
      <c r="Q7" s="37" t="s">
        <v>124</v>
      </c>
      <c r="R7" s="38" t="s">
        <v>128</v>
      </c>
      <c r="S7" s="122"/>
    </row>
    <row r="8" spans="1:19" ht="15.75">
      <c r="A8" s="45">
        <v>3</v>
      </c>
      <c r="B8" s="46"/>
      <c r="C8" s="47" t="s">
        <v>124</v>
      </c>
      <c r="D8" s="48">
        <v>7</v>
      </c>
      <c r="E8" s="48" t="s">
        <v>31</v>
      </c>
      <c r="F8" s="48">
        <v>1</v>
      </c>
      <c r="G8" s="49" t="s">
        <v>130</v>
      </c>
      <c r="H8" s="50" t="s">
        <v>61</v>
      </c>
      <c r="I8" s="51" t="s">
        <v>67</v>
      </c>
      <c r="J8" s="27">
        <v>0.4444444444444444</v>
      </c>
      <c r="K8" s="46"/>
      <c r="L8" s="47" t="s">
        <v>132</v>
      </c>
      <c r="M8" s="48">
        <v>1</v>
      </c>
      <c r="N8" s="48" t="s">
        <v>31</v>
      </c>
      <c r="O8" s="48">
        <v>1</v>
      </c>
      <c r="P8" s="49" t="s">
        <v>73</v>
      </c>
      <c r="Q8" s="50" t="s">
        <v>128</v>
      </c>
      <c r="R8" s="51" t="s">
        <v>126</v>
      </c>
      <c r="S8" s="122"/>
    </row>
    <row r="9" spans="1:19" ht="15.75">
      <c r="A9" s="11">
        <v>4</v>
      </c>
      <c r="B9" s="33"/>
      <c r="C9" s="34" t="s">
        <v>126</v>
      </c>
      <c r="D9" s="35">
        <v>3</v>
      </c>
      <c r="E9" s="35" t="s">
        <v>31</v>
      </c>
      <c r="F9" s="35">
        <v>1</v>
      </c>
      <c r="G9" s="36" t="s">
        <v>128</v>
      </c>
      <c r="H9" s="52" t="s">
        <v>141</v>
      </c>
      <c r="I9" s="53" t="s">
        <v>63</v>
      </c>
      <c r="J9" s="39">
        <v>0.47222222222222227</v>
      </c>
      <c r="K9" s="33"/>
      <c r="L9" s="40" t="s">
        <v>143</v>
      </c>
      <c r="M9" s="41">
        <v>0</v>
      </c>
      <c r="N9" s="41" t="s">
        <v>31</v>
      </c>
      <c r="O9" s="41">
        <v>0</v>
      </c>
      <c r="P9" s="42" t="s">
        <v>135</v>
      </c>
      <c r="Q9" s="52" t="s">
        <v>130</v>
      </c>
      <c r="R9" s="53" t="s">
        <v>124</v>
      </c>
      <c r="S9" s="122"/>
    </row>
    <row r="10" spans="1:19" ht="15.75">
      <c r="A10" s="45">
        <v>5</v>
      </c>
      <c r="B10" s="46"/>
      <c r="C10" s="54" t="s">
        <v>128</v>
      </c>
      <c r="D10" s="55">
        <v>1</v>
      </c>
      <c r="E10" s="55" t="s">
        <v>31</v>
      </c>
      <c r="F10" s="55">
        <v>1</v>
      </c>
      <c r="G10" s="56" t="s">
        <v>130</v>
      </c>
      <c r="H10" s="50" t="s">
        <v>61</v>
      </c>
      <c r="I10" s="51" t="s">
        <v>141</v>
      </c>
      <c r="J10" s="27">
        <v>0.513888888888889</v>
      </c>
      <c r="K10" s="46"/>
      <c r="L10" s="47" t="s">
        <v>135</v>
      </c>
      <c r="M10" s="48">
        <v>4</v>
      </c>
      <c r="N10" s="48" t="s">
        <v>31</v>
      </c>
      <c r="O10" s="48">
        <v>0</v>
      </c>
      <c r="P10" s="49" t="s">
        <v>73</v>
      </c>
      <c r="Q10" s="50" t="s">
        <v>124</v>
      </c>
      <c r="R10" s="51" t="s">
        <v>126</v>
      </c>
      <c r="S10" s="122"/>
    </row>
    <row r="11" spans="1:19" ht="15.75">
      <c r="A11" s="11">
        <v>6</v>
      </c>
      <c r="B11" s="57"/>
      <c r="C11" s="34" t="s">
        <v>124</v>
      </c>
      <c r="D11" s="35">
        <v>4</v>
      </c>
      <c r="E11" s="35" t="s">
        <v>31</v>
      </c>
      <c r="F11" s="35">
        <v>0</v>
      </c>
      <c r="G11" s="36" t="s">
        <v>126</v>
      </c>
      <c r="H11" s="52" t="s">
        <v>63</v>
      </c>
      <c r="I11" s="53" t="s">
        <v>67</v>
      </c>
      <c r="J11" s="39">
        <v>0.5416666666666666</v>
      </c>
      <c r="K11" s="33"/>
      <c r="L11" s="40" t="s">
        <v>132</v>
      </c>
      <c r="M11" s="41">
        <v>1</v>
      </c>
      <c r="N11" s="41" t="s">
        <v>31</v>
      </c>
      <c r="O11" s="41">
        <v>1</v>
      </c>
      <c r="P11" s="42" t="s">
        <v>143</v>
      </c>
      <c r="Q11" s="52" t="s">
        <v>128</v>
      </c>
      <c r="R11" s="53" t="s">
        <v>130</v>
      </c>
      <c r="S11" s="122"/>
    </row>
    <row r="12" spans="1:19" ht="15.75">
      <c r="A12" s="45">
        <v>7</v>
      </c>
      <c r="B12" s="58"/>
      <c r="C12" s="54"/>
      <c r="D12" s="55"/>
      <c r="E12" s="55" t="s">
        <v>31</v>
      </c>
      <c r="F12" s="55"/>
      <c r="G12" s="56"/>
      <c r="H12" s="50"/>
      <c r="I12" s="51"/>
      <c r="J12" s="27"/>
      <c r="K12" s="46"/>
      <c r="L12" s="47"/>
      <c r="M12" s="48"/>
      <c r="N12" s="48" t="s">
        <v>31</v>
      </c>
      <c r="O12" s="48"/>
      <c r="P12" s="49"/>
      <c r="Q12" s="50"/>
      <c r="R12" s="51"/>
      <c r="S12" s="122"/>
    </row>
    <row r="13" spans="1:18" ht="15.75">
      <c r="A13" s="11">
        <v>8</v>
      </c>
      <c r="B13" s="57"/>
      <c r="C13" s="34"/>
      <c r="D13" s="35"/>
      <c r="E13" s="35" t="s">
        <v>31</v>
      </c>
      <c r="F13" s="35"/>
      <c r="G13" s="36"/>
      <c r="H13" s="52"/>
      <c r="I13" s="53"/>
      <c r="J13" s="39"/>
      <c r="K13" s="33"/>
      <c r="L13" s="40"/>
      <c r="M13" s="41"/>
      <c r="N13" s="41" t="s">
        <v>31</v>
      </c>
      <c r="O13" s="41"/>
      <c r="P13" s="42"/>
      <c r="Q13" s="52"/>
      <c r="R13" s="53"/>
    </row>
    <row r="14" spans="1:18" ht="15.75">
      <c r="A14" s="45">
        <v>9</v>
      </c>
      <c r="B14" s="58"/>
      <c r="C14" s="54"/>
      <c r="D14" s="55"/>
      <c r="E14" s="55" t="s">
        <v>31</v>
      </c>
      <c r="F14" s="55"/>
      <c r="G14" s="56"/>
      <c r="H14" s="50"/>
      <c r="I14" s="51"/>
      <c r="J14" s="27"/>
      <c r="K14" s="46"/>
      <c r="L14" s="47"/>
      <c r="M14" s="48"/>
      <c r="N14" s="48" t="s">
        <v>31</v>
      </c>
      <c r="O14" s="48"/>
      <c r="P14" s="49"/>
      <c r="Q14" s="50"/>
      <c r="R14" s="51"/>
    </row>
    <row r="15" spans="1:18" ht="15.75">
      <c r="A15" s="11">
        <v>10</v>
      </c>
      <c r="B15" s="57"/>
      <c r="C15" s="34"/>
      <c r="D15" s="41"/>
      <c r="E15" s="35" t="s">
        <v>31</v>
      </c>
      <c r="F15" s="41"/>
      <c r="G15" s="42"/>
      <c r="H15" s="52"/>
      <c r="I15" s="53"/>
      <c r="J15" s="39"/>
      <c r="K15" s="33"/>
      <c r="L15" s="40"/>
      <c r="M15" s="41"/>
      <c r="N15" s="41" t="s">
        <v>31</v>
      </c>
      <c r="O15" s="41"/>
      <c r="P15" s="53"/>
      <c r="Q15" s="52"/>
      <c r="R15" s="53"/>
    </row>
    <row r="16" spans="1:18" ht="15.75">
      <c r="A16" s="45">
        <v>11</v>
      </c>
      <c r="B16" s="58"/>
      <c r="C16" s="47"/>
      <c r="D16" s="48"/>
      <c r="E16" s="55" t="s">
        <v>31</v>
      </c>
      <c r="F16" s="48"/>
      <c r="G16" s="49"/>
      <c r="H16" s="50"/>
      <c r="I16" s="51"/>
      <c r="J16" s="27"/>
      <c r="K16" s="59"/>
      <c r="L16" s="60"/>
      <c r="M16" s="48"/>
      <c r="N16" s="48" t="s">
        <v>31</v>
      </c>
      <c r="O16" s="48"/>
      <c r="P16" s="60"/>
      <c r="Q16" s="50"/>
      <c r="R16" s="51"/>
    </row>
    <row r="17" spans="1:18" ht="16.5" thickBot="1">
      <c r="A17" s="14">
        <v>12</v>
      </c>
      <c r="B17" s="63"/>
      <c r="C17" s="64"/>
      <c r="D17" s="65"/>
      <c r="E17" s="65" t="s">
        <v>31</v>
      </c>
      <c r="F17" s="65"/>
      <c r="G17" s="66"/>
      <c r="H17" s="67"/>
      <c r="I17" s="68"/>
      <c r="J17" s="69"/>
      <c r="K17" s="63"/>
      <c r="L17" s="64"/>
      <c r="M17" s="65"/>
      <c r="N17" s="70" t="s">
        <v>31</v>
      </c>
      <c r="O17" s="65"/>
      <c r="P17" s="66"/>
      <c r="Q17" s="67"/>
      <c r="R17" s="68"/>
    </row>
    <row r="18" spans="1:18" ht="16.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6.5" thickBot="1">
      <c r="A19" s="167"/>
      <c r="B19" s="156" t="s">
        <v>77</v>
      </c>
      <c r="C19" s="157"/>
      <c r="D19" s="157"/>
      <c r="E19" s="157"/>
      <c r="F19" s="157"/>
      <c r="G19" s="157"/>
      <c r="H19" s="158"/>
      <c r="I19" s="159"/>
      <c r="J19" s="167" t="s">
        <v>16</v>
      </c>
      <c r="K19" s="156"/>
      <c r="L19" s="157"/>
      <c r="M19" s="157"/>
      <c r="N19" s="157"/>
      <c r="O19" s="157"/>
      <c r="P19" s="157"/>
      <c r="Q19" s="158"/>
      <c r="R19" s="159"/>
    </row>
    <row r="20" spans="1:18" ht="15.75">
      <c r="A20" s="168"/>
      <c r="B20" s="151" t="s">
        <v>20</v>
      </c>
      <c r="C20" s="164" t="s">
        <v>15</v>
      </c>
      <c r="D20" s="165"/>
      <c r="E20" s="165"/>
      <c r="F20" s="165"/>
      <c r="G20" s="166"/>
      <c r="H20" s="162" t="s">
        <v>4</v>
      </c>
      <c r="I20" s="163"/>
      <c r="J20" s="168"/>
      <c r="K20" s="151" t="s">
        <v>20</v>
      </c>
      <c r="L20" s="164" t="s">
        <v>15</v>
      </c>
      <c r="M20" s="165"/>
      <c r="N20" s="165"/>
      <c r="O20" s="165"/>
      <c r="P20" s="166"/>
      <c r="Q20" s="162" t="s">
        <v>4</v>
      </c>
      <c r="R20" s="163"/>
    </row>
    <row r="21" spans="1:18" ht="16.5" thickBot="1">
      <c r="A21" s="152"/>
      <c r="B21" s="152"/>
      <c r="C21" s="15" t="s">
        <v>29</v>
      </c>
      <c r="D21" s="16" t="s">
        <v>7</v>
      </c>
      <c r="E21" s="17"/>
      <c r="F21" s="16" t="s">
        <v>7</v>
      </c>
      <c r="G21" s="18" t="s">
        <v>30</v>
      </c>
      <c r="H21" s="15" t="s">
        <v>35</v>
      </c>
      <c r="I21" s="19" t="s">
        <v>36</v>
      </c>
      <c r="J21" s="152"/>
      <c r="K21" s="152"/>
      <c r="L21" s="15" t="s">
        <v>29</v>
      </c>
      <c r="M21" s="16" t="s">
        <v>7</v>
      </c>
      <c r="N21" s="17"/>
      <c r="O21" s="16" t="s">
        <v>7</v>
      </c>
      <c r="P21" s="18" t="s">
        <v>30</v>
      </c>
      <c r="Q21" s="15" t="s">
        <v>35</v>
      </c>
      <c r="R21" s="19" t="s">
        <v>36</v>
      </c>
    </row>
    <row r="22" spans="1:18" ht="15.75">
      <c r="A22" s="20">
        <v>1</v>
      </c>
      <c r="B22" s="21"/>
      <c r="C22" s="22" t="s">
        <v>63</v>
      </c>
      <c r="D22" s="23">
        <v>1</v>
      </c>
      <c r="E22" s="23" t="s">
        <v>31</v>
      </c>
      <c r="F22" s="23">
        <v>0</v>
      </c>
      <c r="G22" s="24" t="s">
        <v>61</v>
      </c>
      <c r="H22" s="25" t="s">
        <v>143</v>
      </c>
      <c r="I22" s="26" t="s">
        <v>73</v>
      </c>
      <c r="J22" s="27">
        <v>0.375</v>
      </c>
      <c r="K22" s="28"/>
      <c r="L22" s="29"/>
      <c r="M22" s="30"/>
      <c r="N22" s="30" t="s">
        <v>31</v>
      </c>
      <c r="O22" s="30"/>
      <c r="P22" s="31"/>
      <c r="Q22" s="25"/>
      <c r="R22" s="26"/>
    </row>
    <row r="23" spans="1:18" ht="15.75">
      <c r="A23" s="11">
        <v>2</v>
      </c>
      <c r="B23" s="33"/>
      <c r="C23" s="34" t="s">
        <v>67</v>
      </c>
      <c r="D23" s="35">
        <v>2</v>
      </c>
      <c r="E23" s="35" t="s">
        <v>31</v>
      </c>
      <c r="F23" s="35">
        <v>1</v>
      </c>
      <c r="G23" s="36" t="s">
        <v>141</v>
      </c>
      <c r="H23" s="37" t="s">
        <v>132</v>
      </c>
      <c r="I23" s="38" t="s">
        <v>135</v>
      </c>
      <c r="J23" s="39">
        <v>0.40277777777777773</v>
      </c>
      <c r="K23" s="33"/>
      <c r="L23" s="40"/>
      <c r="M23" s="41"/>
      <c r="N23" s="41" t="s">
        <v>31</v>
      </c>
      <c r="O23" s="41"/>
      <c r="P23" s="42"/>
      <c r="Q23" s="43"/>
      <c r="R23" s="44"/>
    </row>
    <row r="24" spans="1:18" ht="15.75">
      <c r="A24" s="45">
        <v>3</v>
      </c>
      <c r="B24" s="46"/>
      <c r="C24" s="47" t="s">
        <v>63</v>
      </c>
      <c r="D24" s="48">
        <v>3</v>
      </c>
      <c r="E24" s="48" t="s">
        <v>31</v>
      </c>
      <c r="F24" s="48">
        <v>0</v>
      </c>
      <c r="G24" s="49" t="s">
        <v>141</v>
      </c>
      <c r="H24" s="50" t="s">
        <v>135</v>
      </c>
      <c r="I24" s="51" t="s">
        <v>143</v>
      </c>
      <c r="J24" s="27">
        <v>0.4444444444444444</v>
      </c>
      <c r="K24" s="46"/>
      <c r="L24" s="47"/>
      <c r="M24" s="48"/>
      <c r="N24" s="48" t="s">
        <v>31</v>
      </c>
      <c r="O24" s="48"/>
      <c r="P24" s="49"/>
      <c r="Q24" s="50"/>
      <c r="R24" s="51"/>
    </row>
    <row r="25" spans="1:18" ht="15.75">
      <c r="A25" s="11">
        <v>4</v>
      </c>
      <c r="B25" s="33"/>
      <c r="C25" s="34" t="s">
        <v>67</v>
      </c>
      <c r="D25" s="35">
        <v>4</v>
      </c>
      <c r="E25" s="35" t="s">
        <v>31</v>
      </c>
      <c r="F25" s="35">
        <v>3</v>
      </c>
      <c r="G25" s="36" t="s">
        <v>61</v>
      </c>
      <c r="H25" s="52" t="s">
        <v>73</v>
      </c>
      <c r="I25" s="53" t="s">
        <v>132</v>
      </c>
      <c r="J25" s="39">
        <v>0.47222222222222227</v>
      </c>
      <c r="K25" s="33"/>
      <c r="L25" s="40"/>
      <c r="M25" s="41"/>
      <c r="N25" s="41" t="s">
        <v>31</v>
      </c>
      <c r="O25" s="41"/>
      <c r="P25" s="42"/>
      <c r="Q25" s="52"/>
      <c r="R25" s="53"/>
    </row>
    <row r="26" spans="1:18" ht="15.75">
      <c r="A26" s="45">
        <v>5</v>
      </c>
      <c r="B26" s="46"/>
      <c r="C26" s="54" t="s">
        <v>61</v>
      </c>
      <c r="D26" s="55">
        <v>2</v>
      </c>
      <c r="E26" s="55" t="s">
        <v>31</v>
      </c>
      <c r="F26" s="55">
        <v>0</v>
      </c>
      <c r="G26" s="56" t="s">
        <v>141</v>
      </c>
      <c r="H26" s="50" t="s">
        <v>132</v>
      </c>
      <c r="I26" s="51" t="s">
        <v>143</v>
      </c>
      <c r="J26" s="27">
        <v>0.513888888888889</v>
      </c>
      <c r="K26" s="46"/>
      <c r="L26" s="47"/>
      <c r="M26" s="48"/>
      <c r="N26" s="48" t="s">
        <v>31</v>
      </c>
      <c r="O26" s="48"/>
      <c r="P26" s="49"/>
      <c r="Q26" s="50"/>
      <c r="R26" s="51"/>
    </row>
    <row r="27" spans="1:18" ht="15.75">
      <c r="A27" s="11">
        <v>6</v>
      </c>
      <c r="B27" s="33"/>
      <c r="C27" s="34" t="s">
        <v>63</v>
      </c>
      <c r="D27" s="35">
        <v>1</v>
      </c>
      <c r="E27" s="35" t="s">
        <v>31</v>
      </c>
      <c r="F27" s="35">
        <v>0</v>
      </c>
      <c r="G27" s="36" t="s">
        <v>67</v>
      </c>
      <c r="H27" s="52" t="s">
        <v>135</v>
      </c>
      <c r="I27" s="53" t="s">
        <v>73</v>
      </c>
      <c r="J27" s="39">
        <v>0.5416666666666666</v>
      </c>
      <c r="K27" s="33"/>
      <c r="L27" s="40"/>
      <c r="M27" s="41"/>
      <c r="N27" s="41" t="s">
        <v>31</v>
      </c>
      <c r="O27" s="41"/>
      <c r="P27" s="42"/>
      <c r="Q27" s="52"/>
      <c r="R27" s="53"/>
    </row>
    <row r="28" spans="1:18" ht="15.75">
      <c r="A28" s="45">
        <v>7</v>
      </c>
      <c r="B28" s="46"/>
      <c r="C28" s="54"/>
      <c r="D28" s="55"/>
      <c r="E28" s="55" t="s">
        <v>31</v>
      </c>
      <c r="F28" s="55"/>
      <c r="G28" s="56"/>
      <c r="H28" s="50"/>
      <c r="I28" s="51"/>
      <c r="J28" s="27"/>
      <c r="K28" s="46"/>
      <c r="L28" s="47"/>
      <c r="M28" s="48"/>
      <c r="N28" s="48" t="s">
        <v>31</v>
      </c>
      <c r="O28" s="48"/>
      <c r="P28" s="49"/>
      <c r="Q28" s="50"/>
      <c r="R28" s="51"/>
    </row>
    <row r="29" spans="1:18" ht="15.75">
      <c r="A29" s="11">
        <v>8</v>
      </c>
      <c r="B29" s="33"/>
      <c r="C29" s="34"/>
      <c r="D29" s="35"/>
      <c r="E29" s="35" t="s">
        <v>31</v>
      </c>
      <c r="F29" s="35"/>
      <c r="G29" s="36"/>
      <c r="H29" s="52"/>
      <c r="I29" s="53"/>
      <c r="J29" s="39"/>
      <c r="K29" s="33"/>
      <c r="L29" s="40"/>
      <c r="M29" s="41"/>
      <c r="N29" s="41" t="s">
        <v>31</v>
      </c>
      <c r="O29" s="41"/>
      <c r="P29" s="42"/>
      <c r="Q29" s="52"/>
      <c r="R29" s="53"/>
    </row>
    <row r="30" spans="1:18" ht="15.75">
      <c r="A30" s="45">
        <v>9</v>
      </c>
      <c r="B30" s="46"/>
      <c r="C30" s="54"/>
      <c r="D30" s="55"/>
      <c r="E30" s="55" t="s">
        <v>31</v>
      </c>
      <c r="F30" s="55"/>
      <c r="G30" s="56"/>
      <c r="H30" s="50"/>
      <c r="I30" s="51"/>
      <c r="J30" s="27"/>
      <c r="K30" s="46"/>
      <c r="L30" s="47"/>
      <c r="M30" s="48"/>
      <c r="N30" s="48" t="s">
        <v>31</v>
      </c>
      <c r="O30" s="48"/>
      <c r="P30" s="49"/>
      <c r="Q30" s="50"/>
      <c r="R30" s="51"/>
    </row>
    <row r="31" spans="1:18" ht="15.75">
      <c r="A31" s="11">
        <v>10</v>
      </c>
      <c r="B31" s="33"/>
      <c r="C31" s="34"/>
      <c r="D31" s="41"/>
      <c r="E31" s="35" t="s">
        <v>31</v>
      </c>
      <c r="F31" s="41"/>
      <c r="G31" s="42"/>
      <c r="H31" s="52"/>
      <c r="I31" s="53"/>
      <c r="J31" s="39"/>
      <c r="K31" s="33"/>
      <c r="L31" s="40"/>
      <c r="M31" s="41"/>
      <c r="N31" s="41" t="s">
        <v>31</v>
      </c>
      <c r="O31" s="41"/>
      <c r="P31" s="53"/>
      <c r="Q31" s="52"/>
      <c r="R31" s="53"/>
    </row>
    <row r="32" spans="1:18" ht="15.75">
      <c r="A32" s="45">
        <v>11</v>
      </c>
      <c r="B32" s="46"/>
      <c r="C32" s="47"/>
      <c r="D32" s="48"/>
      <c r="E32" s="55" t="s">
        <v>31</v>
      </c>
      <c r="F32" s="48"/>
      <c r="G32" s="49"/>
      <c r="H32" s="50"/>
      <c r="I32" s="51"/>
      <c r="J32" s="27"/>
      <c r="K32" s="59"/>
      <c r="L32" s="60"/>
      <c r="M32" s="48"/>
      <c r="N32" s="48" t="s">
        <v>31</v>
      </c>
      <c r="O32" s="48"/>
      <c r="P32" s="60"/>
      <c r="Q32" s="61"/>
      <c r="R32" s="62"/>
    </row>
    <row r="33" spans="1:18" ht="16.5" thickBot="1">
      <c r="A33" s="14">
        <v>12</v>
      </c>
      <c r="B33" s="63"/>
      <c r="C33" s="64"/>
      <c r="D33" s="65"/>
      <c r="E33" s="65" t="s">
        <v>31</v>
      </c>
      <c r="F33" s="65"/>
      <c r="G33" s="66"/>
      <c r="H33" s="67"/>
      <c r="I33" s="68"/>
      <c r="J33" s="69"/>
      <c r="K33" s="63"/>
      <c r="L33" s="64"/>
      <c r="M33" s="65"/>
      <c r="N33" s="70" t="s">
        <v>31</v>
      </c>
      <c r="O33" s="65"/>
      <c r="P33" s="66"/>
      <c r="Q33" s="71"/>
      <c r="R33" s="72"/>
    </row>
    <row r="34" spans="1:18" ht="15.75">
      <c r="A34" s="116"/>
      <c r="B34" s="117"/>
      <c r="C34" s="118"/>
      <c r="D34" s="118"/>
      <c r="E34" s="118"/>
      <c r="F34" s="118"/>
      <c r="G34" s="116"/>
      <c r="H34" s="116"/>
      <c r="I34" s="116"/>
      <c r="J34" s="119"/>
      <c r="K34" s="117"/>
      <c r="L34" s="116"/>
      <c r="M34" s="118"/>
      <c r="N34" s="118"/>
      <c r="O34" s="118"/>
      <c r="P34" s="118"/>
      <c r="Q34" s="116"/>
      <c r="R34" s="116"/>
    </row>
    <row r="35" spans="1:18" ht="15.75">
      <c r="A35" s="174" t="s">
        <v>33</v>
      </c>
      <c r="B35" s="174"/>
      <c r="C35" s="150" t="s">
        <v>43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</row>
    <row r="36" spans="3:18" ht="15.75">
      <c r="C36" s="150" t="s">
        <v>34</v>
      </c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</row>
    <row r="37" spans="3:18" ht="15.75"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</row>
    <row r="38" spans="5:14" ht="15.75">
      <c r="E38" s="120"/>
      <c r="F38" s="120"/>
      <c r="G38" s="120"/>
      <c r="H38" s="120"/>
      <c r="I38" s="120"/>
      <c r="K38" s="149"/>
      <c r="L38" s="149"/>
      <c r="M38" s="149"/>
      <c r="N38" s="121"/>
    </row>
    <row r="39" spans="5:9" ht="15.75">
      <c r="E39" s="150"/>
      <c r="F39" s="150"/>
      <c r="G39" s="150"/>
      <c r="H39" s="150"/>
      <c r="I39" s="150"/>
    </row>
    <row r="40" spans="5:9" ht="15.75">
      <c r="E40" s="148"/>
      <c r="F40" s="148"/>
      <c r="G40" s="148"/>
      <c r="H40" s="148"/>
      <c r="I40" s="148"/>
    </row>
  </sheetData>
  <sheetProtection/>
  <mergeCells count="28">
    <mergeCell ref="E39:I39"/>
    <mergeCell ref="E40:I40"/>
    <mergeCell ref="Q20:R20"/>
    <mergeCell ref="A35:B35"/>
    <mergeCell ref="C35:R35"/>
    <mergeCell ref="C36:R36"/>
    <mergeCell ref="C37:R37"/>
    <mergeCell ref="K38:M38"/>
    <mergeCell ref="Q4:R4"/>
    <mergeCell ref="A19:A21"/>
    <mergeCell ref="B19:I19"/>
    <mergeCell ref="J19:J21"/>
    <mergeCell ref="K19:R19"/>
    <mergeCell ref="B20:B21"/>
    <mergeCell ref="C20:G20"/>
    <mergeCell ref="H20:I20"/>
    <mergeCell ref="K20:K21"/>
    <mergeCell ref="L20:P20"/>
    <mergeCell ref="A1:R1"/>
    <mergeCell ref="A3:A5"/>
    <mergeCell ref="B3:I3"/>
    <mergeCell ref="J3:J5"/>
    <mergeCell ref="K3:R3"/>
    <mergeCell ref="B4:B5"/>
    <mergeCell ref="C4:G4"/>
    <mergeCell ref="H4:I4"/>
    <mergeCell ref="K4:K5"/>
    <mergeCell ref="L4:P4"/>
  </mergeCells>
  <printOptions/>
  <pageMargins left="0.41" right="0.28" top="0.37" bottom="0.21" header="0.3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P32" sqref="P32"/>
    </sheetView>
  </sheetViews>
  <sheetFormatPr defaultColWidth="9.140625" defaultRowHeight="15"/>
  <cols>
    <col min="1" max="1" width="16.28125" style="110" customWidth="1"/>
    <col min="2" max="13" width="3.57421875" style="111" customWidth="1"/>
    <col min="14" max="22" width="7.57421875" style="112" customWidth="1"/>
    <col min="23" max="23" width="9.00390625" style="112" customWidth="1"/>
    <col min="24" max="24" width="9.00390625" style="112" hidden="1" customWidth="1"/>
    <col min="25" max="16384" width="9.00390625" style="112" customWidth="1"/>
  </cols>
  <sheetData>
    <row r="1" spans="1:22" s="98" customFormat="1" ht="16.5">
      <c r="A1" s="92" t="s">
        <v>28</v>
      </c>
      <c r="B1" s="184" t="str">
        <f>A2</f>
        <v>入江SSS</v>
      </c>
      <c r="C1" s="185"/>
      <c r="D1" s="186"/>
      <c r="E1" s="184" t="str">
        <f>A4</f>
        <v>袖師SSS</v>
      </c>
      <c r="F1" s="185"/>
      <c r="G1" s="186"/>
      <c r="H1" s="184" t="str">
        <f>A6</f>
        <v>有度FC</v>
      </c>
      <c r="I1" s="185"/>
      <c r="J1" s="186"/>
      <c r="K1" s="184" t="str">
        <f>A8</f>
        <v>岡小SSS</v>
      </c>
      <c r="L1" s="185"/>
      <c r="M1" s="186"/>
      <c r="N1" s="93" t="s">
        <v>6</v>
      </c>
      <c r="O1" s="94" t="s">
        <v>21</v>
      </c>
      <c r="P1" s="94" t="s">
        <v>22</v>
      </c>
      <c r="Q1" s="94" t="s">
        <v>23</v>
      </c>
      <c r="R1" s="95" t="s">
        <v>7</v>
      </c>
      <c r="S1" s="95" t="s">
        <v>24</v>
      </c>
      <c r="T1" s="96" t="s">
        <v>25</v>
      </c>
      <c r="U1" s="94" t="s">
        <v>26</v>
      </c>
      <c r="V1" s="97" t="s">
        <v>27</v>
      </c>
    </row>
    <row r="2" spans="1:24" s="98" customFormat="1" ht="15.75">
      <c r="A2" s="182" t="s">
        <v>144</v>
      </c>
      <c r="B2" s="180"/>
      <c r="C2" s="180"/>
      <c r="D2" s="180"/>
      <c r="E2" s="99">
        <v>4</v>
      </c>
      <c r="F2" s="100" t="s">
        <v>86</v>
      </c>
      <c r="G2" s="101">
        <v>0</v>
      </c>
      <c r="H2" s="99">
        <v>5</v>
      </c>
      <c r="I2" s="100" t="s">
        <v>86</v>
      </c>
      <c r="J2" s="101">
        <v>0</v>
      </c>
      <c r="K2" s="99">
        <v>7</v>
      </c>
      <c r="L2" s="100" t="s">
        <v>86</v>
      </c>
      <c r="M2" s="101">
        <v>1</v>
      </c>
      <c r="N2" s="175">
        <f>COUNTIF(E3:M3,"○")+COUNTIF(E3:M3,"△")+COUNTIF(E3:M3,"●")</f>
        <v>3</v>
      </c>
      <c r="O2" s="175">
        <f>COUNTIF(E3:M3,"○")</f>
        <v>3</v>
      </c>
      <c r="P2" s="175">
        <f>COUNTIF(E3:M3,"●")</f>
        <v>0</v>
      </c>
      <c r="Q2" s="175">
        <f>COUNTIF(E3:M3,"△")</f>
        <v>0</v>
      </c>
      <c r="R2" s="175">
        <f>SUM(E2,H2,K2)</f>
        <v>16</v>
      </c>
      <c r="S2" s="175">
        <f>SUM(G2,J2,M2)</f>
        <v>1</v>
      </c>
      <c r="T2" s="175">
        <f>R2-S2</f>
        <v>15</v>
      </c>
      <c r="U2" s="175">
        <f>IF(COUNT(O2:Q3),O2*3+Q2,)</f>
        <v>9</v>
      </c>
      <c r="V2" s="176">
        <f>RANK(X2,$X2:$X9,0)</f>
        <v>1</v>
      </c>
      <c r="X2" s="178">
        <f>U2*100+T2+R2/100</f>
        <v>915.16</v>
      </c>
    </row>
    <row r="3" spans="1:24" s="98" customFormat="1" ht="21">
      <c r="A3" s="183"/>
      <c r="B3" s="180"/>
      <c r="C3" s="180"/>
      <c r="D3" s="180"/>
      <c r="E3" s="181" t="str">
        <f>IF(E2="","",IF(E2&gt;G2,"○",IF(E2=G2,"△",IF(E2&lt;G2,"●"))))</f>
        <v>○</v>
      </c>
      <c r="F3" s="181"/>
      <c r="G3" s="181"/>
      <c r="H3" s="181" t="str">
        <f>IF(H2="","",IF(H2&gt;J2,"○",IF(H2=J2,"△",IF(H2&lt;J2,"●"))))</f>
        <v>○</v>
      </c>
      <c r="I3" s="181"/>
      <c r="J3" s="181"/>
      <c r="K3" s="181" t="str">
        <f>IF(K2="","",IF(K2&gt;M2,"○",IF(K2=M2,"△",IF(K2&lt;M2,"●"))))</f>
        <v>○</v>
      </c>
      <c r="L3" s="181"/>
      <c r="M3" s="181"/>
      <c r="N3" s="175"/>
      <c r="O3" s="175"/>
      <c r="P3" s="175"/>
      <c r="Q3" s="175"/>
      <c r="R3" s="175"/>
      <c r="S3" s="175"/>
      <c r="T3" s="175"/>
      <c r="U3" s="175"/>
      <c r="V3" s="177"/>
      <c r="X3" s="178"/>
    </row>
    <row r="4" spans="1:24" s="98" customFormat="1" ht="15.75">
      <c r="A4" s="182" t="s">
        <v>147</v>
      </c>
      <c r="B4" s="102">
        <f>IF(G2="","",G2)</f>
        <v>0</v>
      </c>
      <c r="C4" s="100" t="s">
        <v>86</v>
      </c>
      <c r="D4" s="103">
        <f>IF(E2="","",E2)</f>
        <v>4</v>
      </c>
      <c r="E4" s="180"/>
      <c r="F4" s="180"/>
      <c r="G4" s="180"/>
      <c r="H4" s="99">
        <v>3</v>
      </c>
      <c r="I4" s="100" t="s">
        <v>86</v>
      </c>
      <c r="J4" s="101">
        <v>1</v>
      </c>
      <c r="K4" s="99">
        <v>2</v>
      </c>
      <c r="L4" s="100" t="s">
        <v>86</v>
      </c>
      <c r="M4" s="101">
        <v>0</v>
      </c>
      <c r="N4" s="175">
        <f>COUNTIF(B5:M5,"○")+COUNTIF(B5:M5,"△")+COUNTIF(B5:M5,"●")</f>
        <v>3</v>
      </c>
      <c r="O4" s="175">
        <f>COUNTIF(B5:M5,"○")</f>
        <v>2</v>
      </c>
      <c r="P4" s="175">
        <f>COUNTIF(B5:M5,"●")</f>
        <v>1</v>
      </c>
      <c r="Q4" s="175">
        <f>COUNTIF(B5:M5,"△")</f>
        <v>0</v>
      </c>
      <c r="R4" s="175">
        <f>SUM(B4,H4,K4)</f>
        <v>5</v>
      </c>
      <c r="S4" s="175">
        <f>SUM(D4,J4,M4)</f>
        <v>5</v>
      </c>
      <c r="T4" s="175">
        <f>R4-S4</f>
        <v>0</v>
      </c>
      <c r="U4" s="175">
        <f>IF(COUNT(O4:Q5),O4*3+Q4,)</f>
        <v>6</v>
      </c>
      <c r="V4" s="176">
        <f>RANK(X4,$X2:$X9,0)</f>
        <v>2</v>
      </c>
      <c r="X4" s="178">
        <f>U4*100+T4+R4/100</f>
        <v>600.05</v>
      </c>
    </row>
    <row r="5" spans="1:24" s="98" customFormat="1" ht="21">
      <c r="A5" s="183"/>
      <c r="B5" s="181" t="str">
        <f>IF(B4="","",IF(B4&gt;D4,"○",IF(B4=D4,"△",IF(B4&lt;D4,"●"))))</f>
        <v>●</v>
      </c>
      <c r="C5" s="181"/>
      <c r="D5" s="181"/>
      <c r="E5" s="180"/>
      <c r="F5" s="180"/>
      <c r="G5" s="180"/>
      <c r="H5" s="181" t="str">
        <f>IF(H4="","",IF(H4&gt;J4,"○",IF(H4=J4,"△",IF(H4&lt;J4,"●"))))</f>
        <v>○</v>
      </c>
      <c r="I5" s="181"/>
      <c r="J5" s="181"/>
      <c r="K5" s="181" t="str">
        <f>IF(K4="","",IF(K4&gt;M4,"○",IF(K4=M4,"△",IF(K4&lt;M4,"●"))))</f>
        <v>○</v>
      </c>
      <c r="L5" s="181"/>
      <c r="M5" s="181"/>
      <c r="N5" s="175"/>
      <c r="O5" s="175"/>
      <c r="P5" s="175"/>
      <c r="Q5" s="175"/>
      <c r="R5" s="175"/>
      <c r="S5" s="175"/>
      <c r="T5" s="175"/>
      <c r="U5" s="175"/>
      <c r="V5" s="177"/>
      <c r="X5" s="178"/>
    </row>
    <row r="6" spans="1:24" s="98" customFormat="1" ht="15.75">
      <c r="A6" s="182" t="s">
        <v>145</v>
      </c>
      <c r="B6" s="102">
        <f>IF(J2="","",J2)</f>
        <v>0</v>
      </c>
      <c r="C6" s="100" t="s">
        <v>86</v>
      </c>
      <c r="D6" s="103">
        <f>IF(H2="","",H2)</f>
        <v>5</v>
      </c>
      <c r="E6" s="102">
        <f>IF(J4="","",J4)</f>
        <v>1</v>
      </c>
      <c r="F6" s="100" t="s">
        <v>86</v>
      </c>
      <c r="G6" s="103">
        <f>IF(H4="","",H4)</f>
        <v>3</v>
      </c>
      <c r="H6" s="180"/>
      <c r="I6" s="180"/>
      <c r="J6" s="180"/>
      <c r="K6" s="99">
        <v>1</v>
      </c>
      <c r="L6" s="100" t="s">
        <v>86</v>
      </c>
      <c r="M6" s="101">
        <v>1</v>
      </c>
      <c r="N6" s="175">
        <f>COUNTIF(B7:M7,"○")+COUNTIF(B7:M7,"△")+COUNTIF(B7:M7,"●")</f>
        <v>3</v>
      </c>
      <c r="O6" s="175">
        <f>COUNTIF(B7:M7,"○")</f>
        <v>0</v>
      </c>
      <c r="P6" s="175">
        <f>COUNTIF(B7:M7,"●")</f>
        <v>2</v>
      </c>
      <c r="Q6" s="175">
        <f>COUNTIF(B7:M7,"△")</f>
        <v>1</v>
      </c>
      <c r="R6" s="175">
        <f>SUM(B6,E6,K6)</f>
        <v>2</v>
      </c>
      <c r="S6" s="175">
        <f>SUM(D6,G6,M6)</f>
        <v>9</v>
      </c>
      <c r="T6" s="175">
        <f>R6-S6</f>
        <v>-7</v>
      </c>
      <c r="U6" s="175">
        <f>IF(COUNT(O6:Q7),O6*3+Q6,)</f>
        <v>1</v>
      </c>
      <c r="V6" s="176">
        <f>RANK(X6,$X2:$X9,0)</f>
        <v>3</v>
      </c>
      <c r="X6" s="178">
        <f>U6*100+T6+R6/100</f>
        <v>93.02</v>
      </c>
    </row>
    <row r="7" spans="1:24" s="98" customFormat="1" ht="21">
      <c r="A7" s="183"/>
      <c r="B7" s="181" t="str">
        <f>IF(B6="","",IF(B6&gt;D6,"○",IF(B6=D6,"△",IF(B6&lt;D6,"●"))))</f>
        <v>●</v>
      </c>
      <c r="C7" s="181"/>
      <c r="D7" s="181"/>
      <c r="E7" s="181" t="str">
        <f>IF(E6="","",IF(E6&gt;G6,"○",IF(E6=G6,"△",IF(E6&lt;G6,"●"))))</f>
        <v>●</v>
      </c>
      <c r="F7" s="181"/>
      <c r="G7" s="181"/>
      <c r="H7" s="180"/>
      <c r="I7" s="180"/>
      <c r="J7" s="180"/>
      <c r="K7" s="181" t="str">
        <f>IF(K6="","",IF(K6&gt;M6,"○",IF(K6=M6,"△",IF(K6&lt;M6,"●"))))</f>
        <v>△</v>
      </c>
      <c r="L7" s="181"/>
      <c r="M7" s="181"/>
      <c r="N7" s="175"/>
      <c r="O7" s="175"/>
      <c r="P7" s="175"/>
      <c r="Q7" s="175"/>
      <c r="R7" s="175"/>
      <c r="S7" s="175"/>
      <c r="T7" s="175"/>
      <c r="U7" s="175"/>
      <c r="V7" s="177"/>
      <c r="X7" s="178"/>
    </row>
    <row r="8" spans="1:24" s="98" customFormat="1" ht="15.75">
      <c r="A8" s="179" t="s">
        <v>146</v>
      </c>
      <c r="B8" s="102">
        <f>IF(M2="","",M2)</f>
        <v>1</v>
      </c>
      <c r="C8" s="100" t="s">
        <v>86</v>
      </c>
      <c r="D8" s="103">
        <f>IF(K2="","",K2)</f>
        <v>7</v>
      </c>
      <c r="E8" s="102">
        <f>IF(M4="","",M4)</f>
        <v>0</v>
      </c>
      <c r="F8" s="100" t="s">
        <v>86</v>
      </c>
      <c r="G8" s="103">
        <f>IF(K4="","",K4)</f>
        <v>2</v>
      </c>
      <c r="H8" s="102">
        <f>IF(M6="","",M6)</f>
        <v>1</v>
      </c>
      <c r="I8" s="100" t="s">
        <v>86</v>
      </c>
      <c r="J8" s="103">
        <f>IF(K6="","",K6)</f>
        <v>1</v>
      </c>
      <c r="K8" s="180"/>
      <c r="L8" s="180"/>
      <c r="M8" s="180"/>
      <c r="N8" s="175">
        <f>COUNTIF(B9:M9,"○")+COUNTIF(B9:M9,"△")+COUNTIF(B9:M9,"●")</f>
        <v>3</v>
      </c>
      <c r="O8" s="175">
        <f>COUNTIF(B9:M9,"○")</f>
        <v>0</v>
      </c>
      <c r="P8" s="175">
        <f>COUNTIF(B9:M9,"●")</f>
        <v>2</v>
      </c>
      <c r="Q8" s="175">
        <f>COUNTIF(B9:M9,"△")</f>
        <v>1</v>
      </c>
      <c r="R8" s="175">
        <f>SUM(B8,E8,H8)</f>
        <v>2</v>
      </c>
      <c r="S8" s="175">
        <f>SUM(D8,G8,J8)</f>
        <v>10</v>
      </c>
      <c r="T8" s="175">
        <f>R8-S8</f>
        <v>-8</v>
      </c>
      <c r="U8" s="175">
        <f>IF(COUNT(O8:Q9),O8*3+Q8,)</f>
        <v>1</v>
      </c>
      <c r="V8" s="176">
        <f>RANK(X8,$X2:$X9,0)</f>
        <v>4</v>
      </c>
      <c r="X8" s="178">
        <f>U8*100+T8+R8/100</f>
        <v>92.02</v>
      </c>
    </row>
    <row r="9" spans="1:24" s="98" customFormat="1" ht="21">
      <c r="A9" s="179"/>
      <c r="B9" s="181" t="str">
        <f>IF(B8="","",IF(B8&gt;D8,"○",IF(B8=D8,"△",IF(B8&lt;D8,"●"))))</f>
        <v>●</v>
      </c>
      <c r="C9" s="181"/>
      <c r="D9" s="181"/>
      <c r="E9" s="181" t="str">
        <f>IF(E8="","",IF(E8&gt;G8,"○",IF(E8=G8,"△",IF(E8&lt;G8,"●"))))</f>
        <v>●</v>
      </c>
      <c r="F9" s="181"/>
      <c r="G9" s="181"/>
      <c r="H9" s="181" t="str">
        <f>IF(H8="","",IF(H8&gt;J8,"○",IF(H8=J8,"△",IF(H8&lt;J8,"●"))))</f>
        <v>△</v>
      </c>
      <c r="I9" s="181"/>
      <c r="J9" s="181"/>
      <c r="K9" s="180"/>
      <c r="L9" s="180"/>
      <c r="M9" s="180"/>
      <c r="N9" s="175"/>
      <c r="O9" s="175"/>
      <c r="P9" s="175"/>
      <c r="Q9" s="175"/>
      <c r="R9" s="175"/>
      <c r="S9" s="175"/>
      <c r="T9" s="175"/>
      <c r="U9" s="175"/>
      <c r="V9" s="177"/>
      <c r="X9" s="178"/>
    </row>
    <row r="11" spans="1:22" s="98" customFormat="1" ht="16.5">
      <c r="A11" s="92" t="s">
        <v>90</v>
      </c>
      <c r="B11" s="184" t="str">
        <f>A12</f>
        <v>RISE SC</v>
      </c>
      <c r="C11" s="185"/>
      <c r="D11" s="186"/>
      <c r="E11" s="184" t="str">
        <f>A14</f>
        <v>清水エスパルスU-12</v>
      </c>
      <c r="F11" s="185"/>
      <c r="G11" s="186"/>
      <c r="H11" s="184" t="str">
        <f>A16</f>
        <v>SALFUS oRs</v>
      </c>
      <c r="I11" s="185"/>
      <c r="J11" s="186"/>
      <c r="K11" s="184" t="str">
        <f>A18</f>
        <v>高部JFCブロンコ</v>
      </c>
      <c r="L11" s="185"/>
      <c r="M11" s="186"/>
      <c r="N11" s="93" t="s">
        <v>6</v>
      </c>
      <c r="O11" s="94" t="s">
        <v>21</v>
      </c>
      <c r="P11" s="94" t="s">
        <v>22</v>
      </c>
      <c r="Q11" s="94" t="s">
        <v>23</v>
      </c>
      <c r="R11" s="95" t="s">
        <v>7</v>
      </c>
      <c r="S11" s="95" t="s">
        <v>24</v>
      </c>
      <c r="T11" s="96" t="s">
        <v>25</v>
      </c>
      <c r="U11" s="94" t="s">
        <v>26</v>
      </c>
      <c r="V11" s="97" t="s">
        <v>27</v>
      </c>
    </row>
    <row r="12" spans="1:24" s="98" customFormat="1" ht="15.75">
      <c r="A12" s="182" t="s">
        <v>101</v>
      </c>
      <c r="B12" s="180"/>
      <c r="C12" s="180"/>
      <c r="D12" s="180"/>
      <c r="E12" s="99">
        <v>1</v>
      </c>
      <c r="F12" s="100" t="s">
        <v>86</v>
      </c>
      <c r="G12" s="101">
        <v>1</v>
      </c>
      <c r="H12" s="99">
        <v>0</v>
      </c>
      <c r="I12" s="100" t="s">
        <v>86</v>
      </c>
      <c r="J12" s="101">
        <v>4</v>
      </c>
      <c r="K12" s="99">
        <v>1</v>
      </c>
      <c r="L12" s="100" t="s">
        <v>86</v>
      </c>
      <c r="M12" s="101">
        <v>1</v>
      </c>
      <c r="N12" s="175">
        <f>COUNTIF(E13:M13,"○")+COUNTIF(E13:M13,"△")+COUNTIF(E13:M13,"●")</f>
        <v>3</v>
      </c>
      <c r="O12" s="175">
        <f>COUNTIF(E13:M13,"○")</f>
        <v>0</v>
      </c>
      <c r="P12" s="175">
        <f>COUNTIF(E13:M13,"●")</f>
        <v>1</v>
      </c>
      <c r="Q12" s="175">
        <f>COUNTIF(E13:M13,"△")</f>
        <v>2</v>
      </c>
      <c r="R12" s="175">
        <f>SUM(E12,H12,K12)</f>
        <v>2</v>
      </c>
      <c r="S12" s="175">
        <f>SUM(G12,J12,M12)</f>
        <v>6</v>
      </c>
      <c r="T12" s="175">
        <f>R12-S12</f>
        <v>-4</v>
      </c>
      <c r="U12" s="175">
        <f>IF(COUNT(O12:Q13),O12*3+Q12,)</f>
        <v>2</v>
      </c>
      <c r="V12" s="176">
        <f>RANK(X12,$X12:$X19,0)</f>
        <v>3</v>
      </c>
      <c r="X12" s="178">
        <f>U12*100+T12+R12/100</f>
        <v>196.02</v>
      </c>
    </row>
    <row r="13" spans="1:24" s="98" customFormat="1" ht="21">
      <c r="A13" s="183"/>
      <c r="B13" s="180"/>
      <c r="C13" s="180"/>
      <c r="D13" s="180"/>
      <c r="E13" s="181" t="str">
        <f>IF(E12="","",IF(E12&gt;G12,"○",IF(E12=G12,"△",IF(E12&lt;G12,"●"))))</f>
        <v>△</v>
      </c>
      <c r="F13" s="181"/>
      <c r="G13" s="181"/>
      <c r="H13" s="181" t="str">
        <f>IF(H12="","",IF(H12&gt;J12,"○",IF(H12=J12,"△",IF(H12&lt;J12,"●"))))</f>
        <v>●</v>
      </c>
      <c r="I13" s="181"/>
      <c r="J13" s="181"/>
      <c r="K13" s="181" t="str">
        <f>IF(K12="","",IF(K12&gt;M12,"○",IF(K12=M12,"△",IF(K12&lt;M12,"●"))))</f>
        <v>△</v>
      </c>
      <c r="L13" s="181"/>
      <c r="M13" s="181"/>
      <c r="N13" s="175"/>
      <c r="O13" s="175"/>
      <c r="P13" s="175"/>
      <c r="Q13" s="175"/>
      <c r="R13" s="175"/>
      <c r="S13" s="175"/>
      <c r="T13" s="175"/>
      <c r="U13" s="175"/>
      <c r="V13" s="177"/>
      <c r="X13" s="178"/>
    </row>
    <row r="14" spans="1:24" s="98" customFormat="1" ht="15.75">
      <c r="A14" s="182" t="s">
        <v>148</v>
      </c>
      <c r="B14" s="102">
        <f>IF(G12="","",G12)</f>
        <v>1</v>
      </c>
      <c r="C14" s="100" t="s">
        <v>86</v>
      </c>
      <c r="D14" s="103">
        <f>IF(E12="","",E12)</f>
        <v>1</v>
      </c>
      <c r="E14" s="180"/>
      <c r="F14" s="180"/>
      <c r="G14" s="180"/>
      <c r="H14" s="99">
        <v>1</v>
      </c>
      <c r="I14" s="100" t="s">
        <v>86</v>
      </c>
      <c r="J14" s="101">
        <v>1</v>
      </c>
      <c r="K14" s="99">
        <v>2</v>
      </c>
      <c r="L14" s="100" t="s">
        <v>86</v>
      </c>
      <c r="M14" s="101">
        <v>0</v>
      </c>
      <c r="N14" s="175">
        <f>COUNTIF(B15:M15,"○")+COUNTIF(B15:M15,"△")+COUNTIF(B15:M15,"●")</f>
        <v>3</v>
      </c>
      <c r="O14" s="175">
        <f>COUNTIF(B15:M15,"○")</f>
        <v>1</v>
      </c>
      <c r="P14" s="175">
        <f>COUNTIF(B15:M15,"●")</f>
        <v>0</v>
      </c>
      <c r="Q14" s="175">
        <f>COUNTIF(B15:M15,"△")</f>
        <v>2</v>
      </c>
      <c r="R14" s="175">
        <f>SUM(B14,H14,K14)</f>
        <v>4</v>
      </c>
      <c r="S14" s="175">
        <f>SUM(D14,J14,M14)</f>
        <v>2</v>
      </c>
      <c r="T14" s="175">
        <f>R14-S14</f>
        <v>2</v>
      </c>
      <c r="U14" s="175">
        <f>IF(COUNT(O14:Q15),O14*3+Q14,)</f>
        <v>5</v>
      </c>
      <c r="V14" s="176">
        <f>RANK(X14,$X12:$X19,0)</f>
        <v>2</v>
      </c>
      <c r="X14" s="178">
        <f>U14*100+T14+R14/100</f>
        <v>502.04</v>
      </c>
    </row>
    <row r="15" spans="1:24" s="98" customFormat="1" ht="21">
      <c r="A15" s="183"/>
      <c r="B15" s="181" t="str">
        <f>IF(B14="","",IF(B14&gt;D14,"○",IF(B14=D14,"△",IF(B14&lt;D14,"●"))))</f>
        <v>△</v>
      </c>
      <c r="C15" s="181"/>
      <c r="D15" s="181"/>
      <c r="E15" s="180"/>
      <c r="F15" s="180"/>
      <c r="G15" s="180"/>
      <c r="H15" s="181" t="str">
        <f>IF(H14="","",IF(H14&gt;J14,"○",IF(H14=J14,"△",IF(H14&lt;J14,"●"))))</f>
        <v>△</v>
      </c>
      <c r="I15" s="181"/>
      <c r="J15" s="181"/>
      <c r="K15" s="181" t="str">
        <f>IF(K14="","",IF(K14&gt;M14,"○",IF(K14=M14,"△",IF(K14&lt;M14,"●"))))</f>
        <v>○</v>
      </c>
      <c r="L15" s="181"/>
      <c r="M15" s="181"/>
      <c r="N15" s="175"/>
      <c r="O15" s="175"/>
      <c r="P15" s="175"/>
      <c r="Q15" s="175"/>
      <c r="R15" s="175"/>
      <c r="S15" s="175"/>
      <c r="T15" s="175"/>
      <c r="U15" s="175"/>
      <c r="V15" s="177"/>
      <c r="X15" s="178"/>
    </row>
    <row r="16" spans="1:24" s="98" customFormat="1" ht="15.75">
      <c r="A16" s="182" t="s">
        <v>149</v>
      </c>
      <c r="B16" s="102">
        <f>IF(J12="","",J12)</f>
        <v>4</v>
      </c>
      <c r="C16" s="100" t="s">
        <v>86</v>
      </c>
      <c r="D16" s="103">
        <f>IF(H12="","",H12)</f>
        <v>0</v>
      </c>
      <c r="E16" s="102">
        <f>IF(J14="","",J14)</f>
        <v>1</v>
      </c>
      <c r="F16" s="100" t="s">
        <v>86</v>
      </c>
      <c r="G16" s="103">
        <f>IF(H14="","",H14)</f>
        <v>1</v>
      </c>
      <c r="H16" s="180"/>
      <c r="I16" s="180"/>
      <c r="J16" s="180"/>
      <c r="K16" s="99">
        <v>4</v>
      </c>
      <c r="L16" s="100" t="s">
        <v>86</v>
      </c>
      <c r="M16" s="101">
        <v>0</v>
      </c>
      <c r="N16" s="175">
        <f>COUNTIF(B17:M17,"○")+COUNTIF(B17:M17,"△")+COUNTIF(B17:M17,"●")</f>
        <v>3</v>
      </c>
      <c r="O16" s="175">
        <f>COUNTIF(B17:M17,"○")</f>
        <v>2</v>
      </c>
      <c r="P16" s="175">
        <f>COUNTIF(B17:M17,"●")</f>
        <v>0</v>
      </c>
      <c r="Q16" s="175">
        <f>COUNTIF(B17:M17,"△")</f>
        <v>1</v>
      </c>
      <c r="R16" s="175">
        <f>SUM(B16,E16,K16)</f>
        <v>9</v>
      </c>
      <c r="S16" s="175">
        <f>SUM(D16,G16,M16)</f>
        <v>1</v>
      </c>
      <c r="T16" s="175">
        <f>R16-S16</f>
        <v>8</v>
      </c>
      <c r="U16" s="175">
        <f>IF(COUNT(O16:Q17),O16*3+Q16,)</f>
        <v>7</v>
      </c>
      <c r="V16" s="176">
        <f>RANK(X16,$X12:$X19,0)</f>
        <v>1</v>
      </c>
      <c r="X16" s="178">
        <f>U16*100+T16+R16/100</f>
        <v>708.09</v>
      </c>
    </row>
    <row r="17" spans="1:24" s="98" customFormat="1" ht="21">
      <c r="A17" s="183"/>
      <c r="B17" s="181" t="str">
        <f>IF(B16="","",IF(B16&gt;D16,"○",IF(B16=D16,"△",IF(B16&lt;D16,"●"))))</f>
        <v>○</v>
      </c>
      <c r="C17" s="181"/>
      <c r="D17" s="181"/>
      <c r="E17" s="181" t="str">
        <f>IF(E16="","",IF(E16&gt;G16,"○",IF(E16=G16,"△",IF(E16&lt;G16,"●"))))</f>
        <v>△</v>
      </c>
      <c r="F17" s="181"/>
      <c r="G17" s="181"/>
      <c r="H17" s="180"/>
      <c r="I17" s="180"/>
      <c r="J17" s="180"/>
      <c r="K17" s="181" t="str">
        <f>IF(K16="","",IF(K16&gt;M16,"○",IF(K16=M16,"△",IF(K16&lt;M16,"●"))))</f>
        <v>○</v>
      </c>
      <c r="L17" s="181"/>
      <c r="M17" s="181"/>
      <c r="N17" s="175"/>
      <c r="O17" s="175"/>
      <c r="P17" s="175"/>
      <c r="Q17" s="175"/>
      <c r="R17" s="175"/>
      <c r="S17" s="175"/>
      <c r="T17" s="175"/>
      <c r="U17" s="175"/>
      <c r="V17" s="177"/>
      <c r="X17" s="178"/>
    </row>
    <row r="18" spans="1:24" s="98" customFormat="1" ht="15.75">
      <c r="A18" s="187" t="s">
        <v>150</v>
      </c>
      <c r="B18" s="102">
        <f>IF(M12="","",M12)</f>
        <v>1</v>
      </c>
      <c r="C18" s="100" t="s">
        <v>86</v>
      </c>
      <c r="D18" s="103">
        <f>IF(K12="","",K12)</f>
        <v>1</v>
      </c>
      <c r="E18" s="102">
        <f>IF(M14="","",M14)</f>
        <v>0</v>
      </c>
      <c r="F18" s="100" t="s">
        <v>86</v>
      </c>
      <c r="G18" s="103">
        <f>IF(K14="","",K14)</f>
        <v>2</v>
      </c>
      <c r="H18" s="102">
        <f>IF(M16="","",M16)</f>
        <v>0</v>
      </c>
      <c r="I18" s="100" t="s">
        <v>86</v>
      </c>
      <c r="J18" s="103">
        <f>IF(K16="","",K16)</f>
        <v>4</v>
      </c>
      <c r="K18" s="180"/>
      <c r="L18" s="180"/>
      <c r="M18" s="180"/>
      <c r="N18" s="175">
        <f>COUNTIF(B19:M19,"○")+COUNTIF(B19:M19,"△")+COUNTIF(B19:M19,"●")</f>
        <v>3</v>
      </c>
      <c r="O18" s="175">
        <f>COUNTIF(B19:M19,"○")</f>
        <v>0</v>
      </c>
      <c r="P18" s="175">
        <f>COUNTIF(B19:M19,"●")</f>
        <v>2</v>
      </c>
      <c r="Q18" s="175">
        <f>COUNTIF(B19:M19,"△")</f>
        <v>1</v>
      </c>
      <c r="R18" s="175">
        <f>SUM(B18,E18,H18)</f>
        <v>1</v>
      </c>
      <c r="S18" s="175">
        <f>SUM(D18,G18,J18)</f>
        <v>7</v>
      </c>
      <c r="T18" s="175">
        <f>R18-S18</f>
        <v>-6</v>
      </c>
      <c r="U18" s="175">
        <f>IF(COUNT(O18:Q19),O18*3+Q18,)</f>
        <v>1</v>
      </c>
      <c r="V18" s="176">
        <f>RANK(X18,$X12:$X19,0)</f>
        <v>4</v>
      </c>
      <c r="X18" s="178">
        <f>U18*100+T18+R18/100</f>
        <v>94.01</v>
      </c>
    </row>
    <row r="19" spans="1:24" s="98" customFormat="1" ht="21">
      <c r="A19" s="188"/>
      <c r="B19" s="181" t="str">
        <f>IF(B18="","",IF(B18&gt;D18,"○",IF(B18=D18,"△",IF(B18&lt;D18,"●"))))</f>
        <v>△</v>
      </c>
      <c r="C19" s="181"/>
      <c r="D19" s="181"/>
      <c r="E19" s="181" t="str">
        <f>IF(E18="","",IF(E18&gt;G18,"○",IF(E18=G18,"△",IF(E18&lt;G18,"●"))))</f>
        <v>●</v>
      </c>
      <c r="F19" s="181"/>
      <c r="G19" s="181"/>
      <c r="H19" s="181" t="str">
        <f>IF(H18="","",IF(H18&gt;J18,"○",IF(H18=J18,"△",IF(H18&lt;J18,"●"))))</f>
        <v>●</v>
      </c>
      <c r="I19" s="181"/>
      <c r="J19" s="181"/>
      <c r="K19" s="180"/>
      <c r="L19" s="180"/>
      <c r="M19" s="180"/>
      <c r="N19" s="175"/>
      <c r="O19" s="175"/>
      <c r="P19" s="175"/>
      <c r="Q19" s="175"/>
      <c r="R19" s="175"/>
      <c r="S19" s="175"/>
      <c r="T19" s="175"/>
      <c r="U19" s="175"/>
      <c r="V19" s="177"/>
      <c r="X19" s="178"/>
    </row>
    <row r="20" spans="1:24" s="98" customFormat="1" ht="21">
      <c r="A20" s="104"/>
      <c r="B20" s="105"/>
      <c r="C20" s="105"/>
      <c r="D20" s="105"/>
      <c r="E20" s="105"/>
      <c r="F20" s="105"/>
      <c r="G20" s="105"/>
      <c r="H20" s="106"/>
      <c r="I20" s="106"/>
      <c r="J20" s="106"/>
      <c r="K20" s="105"/>
      <c r="L20" s="105"/>
      <c r="M20" s="105"/>
      <c r="N20" s="107"/>
      <c r="O20" s="107"/>
      <c r="P20" s="107"/>
      <c r="Q20" s="107"/>
      <c r="R20" s="107"/>
      <c r="S20" s="107"/>
      <c r="T20" s="107"/>
      <c r="U20" s="107"/>
      <c r="V20" s="108"/>
      <c r="X20" s="124"/>
    </row>
    <row r="21" spans="1:22" s="98" customFormat="1" ht="16.5">
      <c r="A21" s="92" t="s">
        <v>95</v>
      </c>
      <c r="B21" s="184" t="str">
        <f>A22</f>
        <v>高部JFC</v>
      </c>
      <c r="C21" s="185"/>
      <c r="D21" s="186"/>
      <c r="E21" s="184" t="str">
        <f>A24</f>
        <v>清水クラブSS</v>
      </c>
      <c r="F21" s="185"/>
      <c r="G21" s="186"/>
      <c r="H21" s="184" t="str">
        <f>A26</f>
        <v>江尻SSS</v>
      </c>
      <c r="I21" s="185"/>
      <c r="J21" s="186"/>
      <c r="K21" s="184" t="str">
        <f>A28</f>
        <v>庵原SCSSS</v>
      </c>
      <c r="L21" s="185"/>
      <c r="M21" s="186"/>
      <c r="N21" s="93" t="s">
        <v>6</v>
      </c>
      <c r="O21" s="94" t="s">
        <v>21</v>
      </c>
      <c r="P21" s="94" t="s">
        <v>22</v>
      </c>
      <c r="Q21" s="94" t="s">
        <v>23</v>
      </c>
      <c r="R21" s="95" t="s">
        <v>7</v>
      </c>
      <c r="S21" s="95" t="s">
        <v>24</v>
      </c>
      <c r="T21" s="96" t="s">
        <v>25</v>
      </c>
      <c r="U21" s="94" t="s">
        <v>26</v>
      </c>
      <c r="V21" s="97" t="s">
        <v>27</v>
      </c>
    </row>
    <row r="22" spans="1:24" s="98" customFormat="1" ht="15.75">
      <c r="A22" s="182" t="s">
        <v>151</v>
      </c>
      <c r="B22" s="180"/>
      <c r="C22" s="180"/>
      <c r="D22" s="180"/>
      <c r="E22" s="99">
        <v>1</v>
      </c>
      <c r="F22" s="100" t="s">
        <v>86</v>
      </c>
      <c r="G22" s="101">
        <v>0</v>
      </c>
      <c r="H22" s="99">
        <v>1</v>
      </c>
      <c r="I22" s="100" t="s">
        <v>86</v>
      </c>
      <c r="J22" s="101">
        <v>0</v>
      </c>
      <c r="K22" s="99">
        <v>3</v>
      </c>
      <c r="L22" s="100" t="s">
        <v>86</v>
      </c>
      <c r="M22" s="101">
        <v>0</v>
      </c>
      <c r="N22" s="175">
        <f>COUNTIF(E23:M23,"○")+COUNTIF(E23:M23,"△")+COUNTIF(E23:M23,"●")</f>
        <v>3</v>
      </c>
      <c r="O22" s="175">
        <f>COUNTIF(E23:M23,"○")</f>
        <v>3</v>
      </c>
      <c r="P22" s="175">
        <f>COUNTIF(E23:M23,"●")</f>
        <v>0</v>
      </c>
      <c r="Q22" s="175">
        <f>COUNTIF(E23:M23,"△")</f>
        <v>0</v>
      </c>
      <c r="R22" s="175">
        <f>SUM(E22,H22,K22)</f>
        <v>5</v>
      </c>
      <c r="S22" s="175">
        <f>SUM(G22,J22,M22)</f>
        <v>0</v>
      </c>
      <c r="T22" s="175">
        <f>R22-S22</f>
        <v>5</v>
      </c>
      <c r="U22" s="175">
        <f>IF(COUNT(O22:Q23),O22*3+Q22,)</f>
        <v>9</v>
      </c>
      <c r="V22" s="176">
        <f>RANK(X22,$X22:$X29,0)</f>
        <v>1</v>
      </c>
      <c r="X22" s="178">
        <f>U22*100+T22+R22/100</f>
        <v>905.05</v>
      </c>
    </row>
    <row r="23" spans="1:24" s="98" customFormat="1" ht="21">
      <c r="A23" s="183"/>
      <c r="B23" s="180"/>
      <c r="C23" s="180"/>
      <c r="D23" s="180"/>
      <c r="E23" s="181" t="str">
        <f>IF(E22="","",IF(E22&gt;G22,"○",IF(E22=G22,"△",IF(E22&lt;G22,"●"))))</f>
        <v>○</v>
      </c>
      <c r="F23" s="181"/>
      <c r="G23" s="181"/>
      <c r="H23" s="181" t="str">
        <f>IF(H22="","",IF(H22&gt;J22,"○",IF(H22=J22,"△",IF(H22&lt;J22,"●"))))</f>
        <v>○</v>
      </c>
      <c r="I23" s="181"/>
      <c r="J23" s="181"/>
      <c r="K23" s="181" t="str">
        <f>IF(K22="","",IF(K22&gt;M22,"○",IF(K22=M22,"△",IF(K22&lt;M22,"●"))))</f>
        <v>○</v>
      </c>
      <c r="L23" s="181"/>
      <c r="M23" s="181"/>
      <c r="N23" s="175"/>
      <c r="O23" s="175"/>
      <c r="P23" s="175"/>
      <c r="Q23" s="175"/>
      <c r="R23" s="175"/>
      <c r="S23" s="175"/>
      <c r="T23" s="175"/>
      <c r="U23" s="175"/>
      <c r="V23" s="177"/>
      <c r="X23" s="178"/>
    </row>
    <row r="24" spans="1:24" s="98" customFormat="1" ht="15.75">
      <c r="A24" s="182" t="s">
        <v>152</v>
      </c>
      <c r="B24" s="102">
        <f>IF(G22="","",G22)</f>
        <v>0</v>
      </c>
      <c r="C24" s="100" t="s">
        <v>86</v>
      </c>
      <c r="D24" s="103">
        <f>IF(E22="","",E22)</f>
        <v>1</v>
      </c>
      <c r="E24" s="180"/>
      <c r="F24" s="180"/>
      <c r="G24" s="180"/>
      <c r="H24" s="99">
        <v>4</v>
      </c>
      <c r="I24" s="100" t="s">
        <v>86</v>
      </c>
      <c r="J24" s="101">
        <v>3</v>
      </c>
      <c r="K24" s="99">
        <v>2</v>
      </c>
      <c r="L24" s="100" t="s">
        <v>86</v>
      </c>
      <c r="M24" s="101">
        <v>1</v>
      </c>
      <c r="N24" s="175">
        <f>COUNTIF(B25:M25,"○")+COUNTIF(B25:M25,"△")+COUNTIF(B25:M25,"●")</f>
        <v>3</v>
      </c>
      <c r="O24" s="175">
        <f>COUNTIF(B25:M25,"○")</f>
        <v>2</v>
      </c>
      <c r="P24" s="175">
        <f>COUNTIF(B25:M25,"●")</f>
        <v>1</v>
      </c>
      <c r="Q24" s="175">
        <f>COUNTIF(B25:M25,"△")</f>
        <v>0</v>
      </c>
      <c r="R24" s="175">
        <f>SUM(B24,H24,K24)</f>
        <v>6</v>
      </c>
      <c r="S24" s="175">
        <f>SUM(D24,J24,M24)</f>
        <v>5</v>
      </c>
      <c r="T24" s="175">
        <f>R24-S24</f>
        <v>1</v>
      </c>
      <c r="U24" s="175">
        <f>IF(COUNT(O24:Q25),O24*3+Q24,)</f>
        <v>6</v>
      </c>
      <c r="V24" s="176">
        <f>RANK(X24,$X22:$X29,0)</f>
        <v>2</v>
      </c>
      <c r="X24" s="178">
        <f>U24*100+T24+R24/100</f>
        <v>601.06</v>
      </c>
    </row>
    <row r="25" spans="1:24" s="98" customFormat="1" ht="21">
      <c r="A25" s="183"/>
      <c r="B25" s="181" t="str">
        <f>IF(B24="","",IF(B24&gt;D24,"○",IF(B24=D24,"△",IF(B24&lt;D24,"●"))))</f>
        <v>●</v>
      </c>
      <c r="C25" s="181"/>
      <c r="D25" s="181"/>
      <c r="E25" s="180"/>
      <c r="F25" s="180"/>
      <c r="G25" s="180"/>
      <c r="H25" s="181" t="str">
        <f>IF(H24="","",IF(H24&gt;J24,"○",IF(H24=J24,"△",IF(H24&lt;J24,"●"))))</f>
        <v>○</v>
      </c>
      <c r="I25" s="181"/>
      <c r="J25" s="181"/>
      <c r="K25" s="181" t="str">
        <f>IF(K24="","",IF(K24&gt;M24,"○",IF(K24=M24,"△",IF(K24&lt;M24,"●"))))</f>
        <v>○</v>
      </c>
      <c r="L25" s="181"/>
      <c r="M25" s="181"/>
      <c r="N25" s="175"/>
      <c r="O25" s="175"/>
      <c r="P25" s="175"/>
      <c r="Q25" s="175"/>
      <c r="R25" s="175"/>
      <c r="S25" s="175"/>
      <c r="T25" s="175"/>
      <c r="U25" s="175"/>
      <c r="V25" s="177"/>
      <c r="X25" s="178"/>
    </row>
    <row r="26" spans="1:24" s="98" customFormat="1" ht="15.75">
      <c r="A26" s="182" t="s">
        <v>153</v>
      </c>
      <c r="B26" s="102">
        <f>IF(J22="","",J22)</f>
        <v>0</v>
      </c>
      <c r="C26" s="100" t="s">
        <v>86</v>
      </c>
      <c r="D26" s="103">
        <f>IF(H22="","",H22)</f>
        <v>1</v>
      </c>
      <c r="E26" s="102">
        <f>IF(J24="","",J24)</f>
        <v>3</v>
      </c>
      <c r="F26" s="100" t="s">
        <v>86</v>
      </c>
      <c r="G26" s="103">
        <f>IF(H24="","",H24)</f>
        <v>4</v>
      </c>
      <c r="H26" s="180"/>
      <c r="I26" s="180"/>
      <c r="J26" s="180"/>
      <c r="K26" s="99">
        <v>2</v>
      </c>
      <c r="L26" s="100" t="s">
        <v>86</v>
      </c>
      <c r="M26" s="101">
        <v>0</v>
      </c>
      <c r="N26" s="175">
        <f>COUNTIF(B27:M27,"○")+COUNTIF(B27:M27,"△")+COUNTIF(B27:M27,"●")</f>
        <v>3</v>
      </c>
      <c r="O26" s="175">
        <f>COUNTIF(B27:M27,"○")</f>
        <v>1</v>
      </c>
      <c r="P26" s="175">
        <f>COUNTIF(B27:M27,"●")</f>
        <v>2</v>
      </c>
      <c r="Q26" s="175">
        <f>COUNTIF(B27:M27,"△")</f>
        <v>0</v>
      </c>
      <c r="R26" s="175">
        <f>SUM(B26,E26,K26)</f>
        <v>5</v>
      </c>
      <c r="S26" s="175">
        <f>SUM(D26,G26,M26)</f>
        <v>5</v>
      </c>
      <c r="T26" s="175">
        <f>R26-S26</f>
        <v>0</v>
      </c>
      <c r="U26" s="175">
        <f>IF(COUNT(O26:Q27),O26*3+Q26,)</f>
        <v>3</v>
      </c>
      <c r="V26" s="176">
        <f>RANK(X26,$X22:$X29,0)</f>
        <v>3</v>
      </c>
      <c r="X26" s="178">
        <f>U26*100+T26+R26/100</f>
        <v>300.05</v>
      </c>
    </row>
    <row r="27" spans="1:24" s="98" customFormat="1" ht="21">
      <c r="A27" s="183"/>
      <c r="B27" s="181" t="str">
        <f>IF(B26="","",IF(B26&gt;D26,"○",IF(B26=D26,"△",IF(B26&lt;D26,"●"))))</f>
        <v>●</v>
      </c>
      <c r="C27" s="181"/>
      <c r="D27" s="181"/>
      <c r="E27" s="181" t="str">
        <f>IF(E26="","",IF(E26&gt;G26,"○",IF(E26=G26,"△",IF(E26&lt;G26,"●"))))</f>
        <v>●</v>
      </c>
      <c r="F27" s="181"/>
      <c r="G27" s="181"/>
      <c r="H27" s="180"/>
      <c r="I27" s="180"/>
      <c r="J27" s="180"/>
      <c r="K27" s="181" t="str">
        <f>IF(K26="","",IF(K26&gt;M26,"○",IF(K26=M26,"△",IF(K26&lt;M26,"●"))))</f>
        <v>○</v>
      </c>
      <c r="L27" s="181"/>
      <c r="M27" s="181"/>
      <c r="N27" s="175"/>
      <c r="O27" s="175"/>
      <c r="P27" s="175"/>
      <c r="Q27" s="175"/>
      <c r="R27" s="175"/>
      <c r="S27" s="175"/>
      <c r="T27" s="175"/>
      <c r="U27" s="175"/>
      <c r="V27" s="177"/>
      <c r="X27" s="178"/>
    </row>
    <row r="28" spans="1:24" s="98" customFormat="1" ht="15.75">
      <c r="A28" s="179" t="s">
        <v>154</v>
      </c>
      <c r="B28" s="102">
        <f>IF(M22="","",M22)</f>
        <v>0</v>
      </c>
      <c r="C28" s="100" t="s">
        <v>86</v>
      </c>
      <c r="D28" s="103">
        <f>IF(K22="","",K22)</f>
        <v>3</v>
      </c>
      <c r="E28" s="102">
        <f>IF(M24="","",M24)</f>
        <v>1</v>
      </c>
      <c r="F28" s="100" t="s">
        <v>86</v>
      </c>
      <c r="G28" s="103">
        <f>IF(K24="","",K24)</f>
        <v>2</v>
      </c>
      <c r="H28" s="102">
        <f>IF(M26="","",M26)</f>
        <v>0</v>
      </c>
      <c r="I28" s="100" t="s">
        <v>86</v>
      </c>
      <c r="J28" s="103">
        <f>IF(K26="","",K26)</f>
        <v>2</v>
      </c>
      <c r="K28" s="180"/>
      <c r="L28" s="180"/>
      <c r="M28" s="180"/>
      <c r="N28" s="175">
        <f>COUNTIF(B29:M29,"○")+COUNTIF(B29:M29,"△")+COUNTIF(B29:M29,"●")</f>
        <v>3</v>
      </c>
      <c r="O28" s="175">
        <f>COUNTIF(B29:M29,"○")</f>
        <v>0</v>
      </c>
      <c r="P28" s="175">
        <f>COUNTIF(B29:M29,"●")</f>
        <v>3</v>
      </c>
      <c r="Q28" s="175">
        <f>COUNTIF(B29:M29,"△")</f>
        <v>0</v>
      </c>
      <c r="R28" s="175">
        <f>SUM(B28,E28,H28)</f>
        <v>1</v>
      </c>
      <c r="S28" s="175">
        <f>SUM(D28,G28,J28)</f>
        <v>7</v>
      </c>
      <c r="T28" s="175">
        <f>R28-S28</f>
        <v>-6</v>
      </c>
      <c r="U28" s="175">
        <f>IF(COUNT(O28:Q29),O28*3+Q28,)</f>
        <v>0</v>
      </c>
      <c r="V28" s="176">
        <f>RANK(X28,$X22:$X29,0)</f>
        <v>4</v>
      </c>
      <c r="X28" s="178">
        <f>U28*100+T28+R28/100</f>
        <v>-5.99</v>
      </c>
    </row>
    <row r="29" spans="1:24" s="98" customFormat="1" ht="21">
      <c r="A29" s="179"/>
      <c r="B29" s="181" t="str">
        <f>IF(B28="","",IF(B28&gt;D28,"○",IF(B28=D28,"△",IF(B28&lt;D28,"●"))))</f>
        <v>●</v>
      </c>
      <c r="C29" s="181"/>
      <c r="D29" s="181"/>
      <c r="E29" s="181" t="str">
        <f>IF(E28="","",IF(E28&gt;G28,"○",IF(E28=G28,"△",IF(E28&lt;G28,"●"))))</f>
        <v>●</v>
      </c>
      <c r="F29" s="181"/>
      <c r="G29" s="181"/>
      <c r="H29" s="181" t="str">
        <f>IF(H28="","",IF(H28&gt;J28,"○",IF(H28=J28,"△",IF(H28&lt;J28,"●"))))</f>
        <v>●</v>
      </c>
      <c r="I29" s="181"/>
      <c r="J29" s="181"/>
      <c r="K29" s="180"/>
      <c r="L29" s="180"/>
      <c r="M29" s="180"/>
      <c r="N29" s="175"/>
      <c r="O29" s="175"/>
      <c r="P29" s="175"/>
      <c r="Q29" s="175"/>
      <c r="R29" s="175"/>
      <c r="S29" s="175"/>
      <c r="T29" s="175"/>
      <c r="U29" s="175"/>
      <c r="V29" s="177"/>
      <c r="X29" s="178"/>
    </row>
  </sheetData>
  <sheetProtection/>
  <mergeCells count="192">
    <mergeCell ref="A2:A3"/>
    <mergeCell ref="B2:D3"/>
    <mergeCell ref="Q2:Q3"/>
    <mergeCell ref="R2:R3"/>
    <mergeCell ref="S2:S3"/>
    <mergeCell ref="B1:D1"/>
    <mergeCell ref="E1:G1"/>
    <mergeCell ref="H1:J1"/>
    <mergeCell ref="K1:M1"/>
    <mergeCell ref="T2:T3"/>
    <mergeCell ref="U2:U3"/>
    <mergeCell ref="V2:V3"/>
    <mergeCell ref="X2:X3"/>
    <mergeCell ref="E3:G3"/>
    <mergeCell ref="H3:J3"/>
    <mergeCell ref="K3:M3"/>
    <mergeCell ref="N2:N3"/>
    <mergeCell ref="O2:O3"/>
    <mergeCell ref="P2:P3"/>
    <mergeCell ref="A4:A5"/>
    <mergeCell ref="E4:G5"/>
    <mergeCell ref="N4:N5"/>
    <mergeCell ref="O4:O5"/>
    <mergeCell ref="P4:P5"/>
    <mergeCell ref="Q4:Q5"/>
    <mergeCell ref="B5:D5"/>
    <mergeCell ref="H5:J5"/>
    <mergeCell ref="K5:M5"/>
    <mergeCell ref="R4:R5"/>
    <mergeCell ref="S4:S5"/>
    <mergeCell ref="T4:T5"/>
    <mergeCell ref="U4:U5"/>
    <mergeCell ref="V4:V5"/>
    <mergeCell ref="X4:X5"/>
    <mergeCell ref="A6:A7"/>
    <mergeCell ref="H6:J7"/>
    <mergeCell ref="N6:N7"/>
    <mergeCell ref="O6:O7"/>
    <mergeCell ref="P6:P7"/>
    <mergeCell ref="Q6:Q7"/>
    <mergeCell ref="B7:D7"/>
    <mergeCell ref="E7:G7"/>
    <mergeCell ref="K7:M7"/>
    <mergeCell ref="R6:R7"/>
    <mergeCell ref="S6:S7"/>
    <mergeCell ref="T6:T7"/>
    <mergeCell ref="U6:U7"/>
    <mergeCell ref="V6:V7"/>
    <mergeCell ref="X6:X7"/>
    <mergeCell ref="V8:V9"/>
    <mergeCell ref="X8:X9"/>
    <mergeCell ref="A8:A9"/>
    <mergeCell ref="K8:M9"/>
    <mergeCell ref="N8:N9"/>
    <mergeCell ref="O8:O9"/>
    <mergeCell ref="P8:P9"/>
    <mergeCell ref="Q8:Q9"/>
    <mergeCell ref="B9:D9"/>
    <mergeCell ref="E9:G9"/>
    <mergeCell ref="A12:A13"/>
    <mergeCell ref="B12:D13"/>
    <mergeCell ref="R8:R9"/>
    <mergeCell ref="S8:S9"/>
    <mergeCell ref="T8:T9"/>
    <mergeCell ref="U8:U9"/>
    <mergeCell ref="H9:J9"/>
    <mergeCell ref="Q12:Q13"/>
    <mergeCell ref="R12:R13"/>
    <mergeCell ref="S12:S13"/>
    <mergeCell ref="B11:D11"/>
    <mergeCell ref="E11:G11"/>
    <mergeCell ref="H11:J11"/>
    <mergeCell ref="K11:M11"/>
    <mergeCell ref="T12:T13"/>
    <mergeCell ref="U12:U13"/>
    <mergeCell ref="V12:V13"/>
    <mergeCell ref="X12:X13"/>
    <mergeCell ref="E13:G13"/>
    <mergeCell ref="H13:J13"/>
    <mergeCell ref="K13:M13"/>
    <mergeCell ref="N12:N13"/>
    <mergeCell ref="O12:O13"/>
    <mergeCell ref="P12:P13"/>
    <mergeCell ref="A14:A15"/>
    <mergeCell ref="E14:G15"/>
    <mergeCell ref="N14:N15"/>
    <mergeCell ref="O14:O15"/>
    <mergeCell ref="P14:P15"/>
    <mergeCell ref="Q14:Q15"/>
    <mergeCell ref="B15:D15"/>
    <mergeCell ref="H15:J15"/>
    <mergeCell ref="K15:M15"/>
    <mergeCell ref="R14:R15"/>
    <mergeCell ref="S14:S15"/>
    <mergeCell ref="T14:T15"/>
    <mergeCell ref="U14:U15"/>
    <mergeCell ref="V14:V15"/>
    <mergeCell ref="X14:X15"/>
    <mergeCell ref="A16:A17"/>
    <mergeCell ref="H16:J17"/>
    <mergeCell ref="N16:N17"/>
    <mergeCell ref="O16:O17"/>
    <mergeCell ref="P16:P17"/>
    <mergeCell ref="Q16:Q17"/>
    <mergeCell ref="B17:D17"/>
    <mergeCell ref="E17:G17"/>
    <mergeCell ref="K17:M17"/>
    <mergeCell ref="R16:R17"/>
    <mergeCell ref="S16:S17"/>
    <mergeCell ref="T16:T17"/>
    <mergeCell ref="U16:U17"/>
    <mergeCell ref="V16:V17"/>
    <mergeCell ref="X16:X17"/>
    <mergeCell ref="V18:V19"/>
    <mergeCell ref="X18:X19"/>
    <mergeCell ref="A18:A19"/>
    <mergeCell ref="K18:M19"/>
    <mergeCell ref="N18:N19"/>
    <mergeCell ref="O18:O19"/>
    <mergeCell ref="P18:P19"/>
    <mergeCell ref="Q18:Q19"/>
    <mergeCell ref="B19:D19"/>
    <mergeCell ref="E19:G19"/>
    <mergeCell ref="A22:A23"/>
    <mergeCell ref="B22:D23"/>
    <mergeCell ref="R18:R19"/>
    <mergeCell ref="S18:S19"/>
    <mergeCell ref="T18:T19"/>
    <mergeCell ref="U18:U19"/>
    <mergeCell ref="H19:J19"/>
    <mergeCell ref="Q22:Q23"/>
    <mergeCell ref="R22:R23"/>
    <mergeCell ref="S22:S23"/>
    <mergeCell ref="B21:D21"/>
    <mergeCell ref="E21:G21"/>
    <mergeCell ref="H21:J21"/>
    <mergeCell ref="K21:M21"/>
    <mergeCell ref="T22:T23"/>
    <mergeCell ref="U22:U23"/>
    <mergeCell ref="V22:V23"/>
    <mergeCell ref="X22:X23"/>
    <mergeCell ref="E23:G23"/>
    <mergeCell ref="H23:J23"/>
    <mergeCell ref="K23:M23"/>
    <mergeCell ref="N22:N23"/>
    <mergeCell ref="O22:O23"/>
    <mergeCell ref="P22:P23"/>
    <mergeCell ref="A24:A25"/>
    <mergeCell ref="E24:G25"/>
    <mergeCell ref="N24:N25"/>
    <mergeCell ref="O24:O25"/>
    <mergeCell ref="P24:P25"/>
    <mergeCell ref="Q24:Q25"/>
    <mergeCell ref="B25:D25"/>
    <mergeCell ref="H25:J25"/>
    <mergeCell ref="K25:M25"/>
    <mergeCell ref="R24:R25"/>
    <mergeCell ref="S24:S25"/>
    <mergeCell ref="T24:T25"/>
    <mergeCell ref="U24:U25"/>
    <mergeCell ref="V24:V25"/>
    <mergeCell ref="X24:X25"/>
    <mergeCell ref="A26:A27"/>
    <mergeCell ref="H26:J27"/>
    <mergeCell ref="N26:N27"/>
    <mergeCell ref="O26:O27"/>
    <mergeCell ref="P26:P27"/>
    <mergeCell ref="Q26:Q27"/>
    <mergeCell ref="B27:D27"/>
    <mergeCell ref="E27:G27"/>
    <mergeCell ref="K27:M27"/>
    <mergeCell ref="R26:R27"/>
    <mergeCell ref="S26:S27"/>
    <mergeCell ref="T26:T27"/>
    <mergeCell ref="U26:U27"/>
    <mergeCell ref="V26:V27"/>
    <mergeCell ref="X26:X27"/>
    <mergeCell ref="A28:A29"/>
    <mergeCell ref="K28:M29"/>
    <mergeCell ref="N28:N29"/>
    <mergeCell ref="O28:O29"/>
    <mergeCell ref="P28:P29"/>
    <mergeCell ref="Q28:Q29"/>
    <mergeCell ref="B29:D29"/>
    <mergeCell ref="E29:G29"/>
    <mergeCell ref="H29:J29"/>
    <mergeCell ref="R28:R29"/>
    <mergeCell ref="S28:S29"/>
    <mergeCell ref="T28:T29"/>
    <mergeCell ref="U28:U29"/>
    <mergeCell ref="V28:V29"/>
    <mergeCell ref="X28:X29"/>
  </mergeCells>
  <printOptions/>
  <pageMargins left="0.93" right="0.28" top="0.19" bottom="0.2" header="0.16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KOMATU TAKUYA</dc:creator>
  <cp:keywords/>
  <dc:description/>
  <cp:lastModifiedBy>佐藤</cp:lastModifiedBy>
  <cp:lastPrinted>2015-10-27T06:12:44Z</cp:lastPrinted>
  <dcterms:created xsi:type="dcterms:W3CDTF">2009-08-26T13:01:25Z</dcterms:created>
  <dcterms:modified xsi:type="dcterms:W3CDTF">2015-11-08T05:51:48Z</dcterms:modified>
  <cp:category/>
  <cp:version/>
  <cp:contentType/>
  <cp:contentStatus/>
</cp:coreProperties>
</file>