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5"/>
  </bookViews>
  <sheets>
    <sheet name="後期" sheetId="1" r:id="rId1"/>
    <sheet name="上位①" sheetId="2" r:id="rId2"/>
    <sheet name="上位②" sheetId="3" r:id="rId3"/>
    <sheet name="下位①" sheetId="4" r:id="rId4"/>
    <sheet name="下位②" sheetId="5" r:id="rId5"/>
    <sheet name="順位決定" sheetId="6" r:id="rId6"/>
    <sheet name="上位" sheetId="7" r:id="rId7"/>
    <sheet name="下位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<sst xmlns="http://schemas.openxmlformats.org/spreadsheetml/2006/main" count="941" uniqueCount="282">
  <si>
    <t>上位①ブロック</t>
  </si>
  <si>
    <t>上位②ブロック</t>
  </si>
  <si>
    <t>上位①</t>
  </si>
  <si>
    <t>第1試合</t>
  </si>
  <si>
    <t>第2試合</t>
  </si>
  <si>
    <t>第3試合</t>
  </si>
  <si>
    <t>第4試合</t>
  </si>
  <si>
    <t>第5試合</t>
  </si>
  <si>
    <t>第6試合</t>
  </si>
  <si>
    <t>SALFUS oRs</t>
  </si>
  <si>
    <t>高部JFC</t>
  </si>
  <si>
    <t xml:space="preserve"> 第1日</t>
  </si>
  <si>
    <t>SALFUS oRs⇔駒越小SSS</t>
  </si>
  <si>
    <t>VALOR FC</t>
  </si>
  <si>
    <t>由比SSS</t>
  </si>
  <si>
    <t xml:space="preserve"> 第2日</t>
  </si>
  <si>
    <t>入江SSS⇔駒越小SSS</t>
  </si>
  <si>
    <t>SALFUS oRs⇔入江SSS</t>
  </si>
  <si>
    <t>駒越小SSS</t>
  </si>
  <si>
    <t xml:space="preserve"> 第3日</t>
  </si>
  <si>
    <t>RISE SC</t>
  </si>
  <si>
    <t>有度FC</t>
  </si>
  <si>
    <t>上位②</t>
  </si>
  <si>
    <t>入江SSS</t>
  </si>
  <si>
    <t>高部JFC⇔由比SSS</t>
  </si>
  <si>
    <t>有度FC⇔由比SSS</t>
  </si>
  <si>
    <t>高部JFC⇔有度FC</t>
  </si>
  <si>
    <t>RISE SC⇔由比SSS</t>
  </si>
  <si>
    <t>RISE SC⇔有度FC</t>
  </si>
  <si>
    <t>高部JFC⇔RISE SC</t>
  </si>
  <si>
    <t>順位決定戦</t>
  </si>
  <si>
    <t>上位①1位⇔上位②1位</t>
  </si>
  <si>
    <t>上位①2位⇔上位②2位</t>
  </si>
  <si>
    <t>上位①3位⇔上位②3位</t>
  </si>
  <si>
    <t>上位①4位⇔上位②4位</t>
  </si>
  <si>
    <t>上位①5位⇔上位②5位</t>
  </si>
  <si>
    <t>上位①6位⇔上位②6位</t>
  </si>
  <si>
    <t>下位①ブロック</t>
  </si>
  <si>
    <t>下位②ブロック</t>
  </si>
  <si>
    <t>下位①</t>
  </si>
  <si>
    <t>清水Fプエルト</t>
  </si>
  <si>
    <t>清水ヴァーモス⇔岡小SSS</t>
  </si>
  <si>
    <t>飯田FSSS⇔清水第八SC</t>
  </si>
  <si>
    <t>清水第八SC</t>
  </si>
  <si>
    <t>三保FC</t>
  </si>
  <si>
    <t>岡小SSS⇔清水第八SC</t>
  </si>
  <si>
    <t>清水第八SC⇔清水ヴァーモス</t>
  </si>
  <si>
    <t>岡小SSS⇔飯田FSSS</t>
  </si>
  <si>
    <t>清水ヴァーモス</t>
  </si>
  <si>
    <t>辻SSS</t>
  </si>
  <si>
    <t>清水ヴァーモス⇔飯田FSSS</t>
  </si>
  <si>
    <t>岡小SSS</t>
  </si>
  <si>
    <t>浜田SSS</t>
  </si>
  <si>
    <t>飯田FSSS</t>
  </si>
  <si>
    <t>江尻SSS</t>
  </si>
  <si>
    <t>下位②</t>
  </si>
  <si>
    <t>清水Fプエルト⇔三保FC</t>
  </si>
  <si>
    <t>辻SSS⇔浜田SSS</t>
  </si>
  <si>
    <t>江尻SSS⇔三保FC</t>
  </si>
  <si>
    <t>清水Fプエルト⇔辻SSS</t>
  </si>
  <si>
    <t>清水Fプエルト⇔江尻SSS</t>
  </si>
  <si>
    <t>浜田SSS⇔三保FC</t>
  </si>
  <si>
    <t>三保FC⇔辻SSS</t>
  </si>
  <si>
    <t>浜田SSS⇔江尻SSS</t>
  </si>
  <si>
    <t>清水Fプエルト⇔浜田SSS</t>
  </si>
  <si>
    <t>辻SSS⇔江尻SSS</t>
  </si>
  <si>
    <t>下位①1位⇔下位②1位</t>
  </si>
  <si>
    <t>下位①2位⇔下位②2位</t>
  </si>
  <si>
    <t>下位①3位⇔下位②3位</t>
  </si>
  <si>
    <t>下位①4位⇔下位②4位</t>
  </si>
  <si>
    <t>下位①5位⇔下位②5位</t>
  </si>
  <si>
    <t>各チーム2試合</t>
  </si>
  <si>
    <t>各チーム1試合</t>
  </si>
  <si>
    <t>前期Aブロックチーム合計17試合</t>
  </si>
  <si>
    <t>前期Bブロックチーム合計16試合</t>
  </si>
  <si>
    <t>各チーム2試合（岡小・飯田Ｆは1試合）</t>
  </si>
  <si>
    <t>各チーム2試合（Aブロック7位・清水ヴァーモスは1試合）</t>
  </si>
  <si>
    <t>各チーム2試合（清水Fプエルト・辻は1試合）</t>
  </si>
  <si>
    <t>各チーム2試合（浜田・江尻は1試合）</t>
  </si>
  <si>
    <t>上記1試合ずつのチーム</t>
  </si>
  <si>
    <t>前期Aブロックチーム合計16試合</t>
  </si>
  <si>
    <t>前期Bブロックチーム合計15試合</t>
  </si>
  <si>
    <t>清水クラブSS</t>
  </si>
  <si>
    <t>清水北SSS</t>
  </si>
  <si>
    <t>SALFUS oRs⇔清水クラブSS</t>
  </si>
  <si>
    <t>清水クラブSS⇔駒越小SSS</t>
  </si>
  <si>
    <t>清水クラブSS⇔入江SSS</t>
  </si>
  <si>
    <t>駒越小SSS⇔清水北SSS</t>
  </si>
  <si>
    <t>入江SSS⇔清水北SSS</t>
  </si>
  <si>
    <t>清水北SSS⇔清水クラブSS</t>
  </si>
  <si>
    <t>SALFUS oRs⇔清水北SSS</t>
  </si>
  <si>
    <t>VALOR FC⇔RISE SC</t>
  </si>
  <si>
    <t>高部JFC⇔VALOR FC</t>
  </si>
  <si>
    <t>由比SSS⇔VALOR FC</t>
  </si>
  <si>
    <t>VALOR FC⇔有度FC</t>
  </si>
  <si>
    <t>袖師SSS</t>
  </si>
  <si>
    <t>興津SSS</t>
  </si>
  <si>
    <t>庵原SC</t>
  </si>
  <si>
    <t>庵原SC⇔清水第八SC</t>
  </si>
  <si>
    <t>庵原SC⇔清水ヴァーモス</t>
  </si>
  <si>
    <t>庵原SC⇔飯田FSSS</t>
  </si>
  <si>
    <t>庵原SC⇔岡小SSS</t>
  </si>
  <si>
    <t>袖師SSS⇔入江SSS</t>
  </si>
  <si>
    <t>袖師SSS⇔清水クラブSS</t>
  </si>
  <si>
    <t>SALFUS oRs⇔袖師SSS</t>
  </si>
  <si>
    <t>清水北SSS⇔袖師SSS</t>
  </si>
  <si>
    <t>駒越小SSS⇔袖師SSS</t>
  </si>
  <si>
    <t>有度FC⇔興津SSS</t>
  </si>
  <si>
    <t>興津SSS⇔RISE SC</t>
  </si>
  <si>
    <t>興津SSS⇔VALOR FC</t>
  </si>
  <si>
    <t>高部JFC⇔興津SSS</t>
  </si>
  <si>
    <t>由比SSS⇔興津SSS</t>
  </si>
  <si>
    <t>9/26</t>
  </si>
  <si>
    <t>9/12</t>
  </si>
  <si>
    <t>興津小</t>
  </si>
  <si>
    <t>宍原G</t>
  </si>
  <si>
    <t>9/23</t>
  </si>
  <si>
    <t>興津埠頭G</t>
  </si>
  <si>
    <t>袖師小G</t>
  </si>
  <si>
    <t>袖師小G</t>
  </si>
  <si>
    <t>9/22</t>
  </si>
  <si>
    <t>河川敷</t>
  </si>
  <si>
    <t>飯田小G</t>
  </si>
  <si>
    <t>庵原小G</t>
  </si>
  <si>
    <t>9/13</t>
  </si>
  <si>
    <t>平成27年度 清水小学生サッカー前期リーグ戦</t>
  </si>
  <si>
    <t>月</t>
  </si>
  <si>
    <t>日</t>
  </si>
  <si>
    <t>日</t>
  </si>
  <si>
    <t>（</t>
  </si>
  <si>
    <t>）</t>
  </si>
  <si>
    <t>会場：</t>
  </si>
  <si>
    <t>会場担当：</t>
  </si>
  <si>
    <t>№</t>
  </si>
  <si>
    <t>開始時間</t>
  </si>
  <si>
    <t>対戦カード</t>
  </si>
  <si>
    <t>審判割当</t>
  </si>
  <si>
    <t>第一主審</t>
  </si>
  <si>
    <t>第二主審</t>
  </si>
  <si>
    <t>vs</t>
  </si>
  <si>
    <t>上位①</t>
  </si>
  <si>
    <t>土</t>
  </si>
  <si>
    <t>宍原G</t>
  </si>
  <si>
    <t>SALFUS oRs</t>
  </si>
  <si>
    <t>SALFUS oRs</t>
  </si>
  <si>
    <t>清水クラブSS</t>
  </si>
  <si>
    <t>駒越小SSS</t>
  </si>
  <si>
    <t>清水北SSS</t>
  </si>
  <si>
    <t>袖師SSS</t>
  </si>
  <si>
    <t>入江SSS</t>
  </si>
  <si>
    <t>上位②</t>
  </si>
  <si>
    <t>高部JFC</t>
  </si>
  <si>
    <t>由比SSS</t>
  </si>
  <si>
    <t>VALOR FC</t>
  </si>
  <si>
    <t>RISE SC</t>
  </si>
  <si>
    <t>有度FC</t>
  </si>
  <si>
    <t>興津SSS</t>
  </si>
  <si>
    <t>高部JFC</t>
  </si>
  <si>
    <t>興津小G</t>
  </si>
  <si>
    <t>興津SSS</t>
  </si>
  <si>
    <t>袖師SSS</t>
  </si>
  <si>
    <t>駒越小SSS</t>
  </si>
  <si>
    <t>清水北SSS</t>
  </si>
  <si>
    <t>清水クラブSS</t>
  </si>
  <si>
    <t>火</t>
  </si>
  <si>
    <t>水</t>
  </si>
  <si>
    <t>清水北SSS</t>
  </si>
  <si>
    <t>入江SSS</t>
  </si>
  <si>
    <t>袖師SSS</t>
  </si>
  <si>
    <t>新興津埠頭G</t>
  </si>
  <si>
    <t>VALOR FC</t>
  </si>
  <si>
    <t>下位①</t>
  </si>
  <si>
    <t>庵原小G</t>
  </si>
  <si>
    <t>庵原SC</t>
  </si>
  <si>
    <t>庵原SC</t>
  </si>
  <si>
    <t>清水第八SC</t>
  </si>
  <si>
    <t>清水ヴァーモス</t>
  </si>
  <si>
    <t>岡小SSS</t>
  </si>
  <si>
    <t>飯田FSSS</t>
  </si>
  <si>
    <t>飯田小G</t>
  </si>
  <si>
    <t>岡小SSS</t>
  </si>
  <si>
    <t>水</t>
  </si>
  <si>
    <t>清水プエルトSC</t>
  </si>
  <si>
    <t>三保FC</t>
  </si>
  <si>
    <t>辻SSS</t>
  </si>
  <si>
    <t>浜田SSS</t>
  </si>
  <si>
    <t>江尻SSS</t>
  </si>
  <si>
    <t>清水プエルトSC</t>
  </si>
  <si>
    <t>浜田SSS</t>
  </si>
  <si>
    <t>浜田小</t>
  </si>
  <si>
    <t>上位</t>
  </si>
  <si>
    <t>下位</t>
  </si>
  <si>
    <t>庵原小G</t>
  </si>
  <si>
    <t>庵原SC</t>
  </si>
  <si>
    <t>辻小G</t>
  </si>
  <si>
    <t>辻SSS</t>
  </si>
  <si>
    <t>三保FC</t>
  </si>
  <si>
    <t>江尻SSS</t>
  </si>
  <si>
    <t>浜田小G</t>
  </si>
  <si>
    <t>浜田SSS</t>
  </si>
  <si>
    <t>試合数</t>
  </si>
  <si>
    <t>勝</t>
  </si>
  <si>
    <t>負</t>
  </si>
  <si>
    <t>分</t>
  </si>
  <si>
    <t>得点</t>
  </si>
  <si>
    <t>失点</t>
  </si>
  <si>
    <t>得失点</t>
  </si>
  <si>
    <t>勝ち点</t>
  </si>
  <si>
    <t>順位</t>
  </si>
  <si>
    <t>-</t>
  </si>
  <si>
    <t>上位①</t>
  </si>
  <si>
    <t>上位②</t>
  </si>
  <si>
    <t>下位①</t>
  </si>
  <si>
    <t>下位②</t>
  </si>
  <si>
    <t>oRs</t>
  </si>
  <si>
    <t>清水クラブ</t>
  </si>
  <si>
    <t>駒越小</t>
  </si>
  <si>
    <t>清水北</t>
  </si>
  <si>
    <t>袖師</t>
  </si>
  <si>
    <t>入江</t>
  </si>
  <si>
    <t>高部JFC</t>
  </si>
  <si>
    <t>由比</t>
  </si>
  <si>
    <t>VALOR</t>
  </si>
  <si>
    <t>RISE</t>
  </si>
  <si>
    <t>有度</t>
  </si>
  <si>
    <t>興津</t>
  </si>
  <si>
    <t>庵原</t>
  </si>
  <si>
    <t>清水第八</t>
  </si>
  <si>
    <t>ヴァーモス</t>
  </si>
  <si>
    <t>岡小</t>
  </si>
  <si>
    <t>飯田F</t>
  </si>
  <si>
    <t>Fプエルト</t>
  </si>
  <si>
    <t>三保</t>
  </si>
  <si>
    <t>辻</t>
  </si>
  <si>
    <t>浜田</t>
  </si>
  <si>
    <t>江尻</t>
  </si>
  <si>
    <t>日</t>
  </si>
  <si>
    <t>由比小G</t>
  </si>
  <si>
    <t>由比SSS</t>
  </si>
  <si>
    <t>○</t>
  </si>
  <si>
    <t>△</t>
  </si>
  <si>
    <t>●</t>
  </si>
  <si>
    <t>河川敷F</t>
  </si>
  <si>
    <t>河川敷D</t>
  </si>
  <si>
    <t>庵原小G</t>
  </si>
  <si>
    <t>浜田小G</t>
  </si>
  <si>
    <t>辻小G</t>
  </si>
  <si>
    <t xml:space="preserve"> 第4日</t>
  </si>
  <si>
    <t>河川敷</t>
  </si>
  <si>
    <t>興津SSS</t>
  </si>
  <si>
    <t>入江SSS</t>
  </si>
  <si>
    <t>袖師SSS</t>
  </si>
  <si>
    <t>駒越小SSS</t>
  </si>
  <si>
    <t>日</t>
  </si>
  <si>
    <t>大内遊水地多目的広場</t>
  </si>
  <si>
    <t>清水北SSS</t>
  </si>
  <si>
    <t>VALOR FC</t>
  </si>
  <si>
    <t>SALFUS oRs</t>
  </si>
  <si>
    <t>RISE SC</t>
  </si>
  <si>
    <t>清水第八SC</t>
  </si>
  <si>
    <t>庵原SCSSS</t>
  </si>
  <si>
    <t>浜田SSS</t>
  </si>
  <si>
    <t>辻SSS</t>
  </si>
  <si>
    <t>清水ヴァーモス</t>
  </si>
  <si>
    <t>江尻SSS</t>
  </si>
  <si>
    <t>飯田FSSS</t>
  </si>
  <si>
    <t>相互</t>
  </si>
  <si>
    <t>興津SSS</t>
  </si>
  <si>
    <t>有度FC</t>
  </si>
  <si>
    <t>由比SSS</t>
  </si>
  <si>
    <t>興津SSS</t>
  </si>
  <si>
    <t>三保FC</t>
  </si>
  <si>
    <t>清水プエルトSC</t>
  </si>
  <si>
    <t>浜田SSS</t>
  </si>
  <si>
    <t>△</t>
  </si>
  <si>
    <t>清水クラブSS</t>
  </si>
  <si>
    <t>高部JFC</t>
  </si>
  <si>
    <t>岡小SSS</t>
  </si>
  <si>
    <t>辻SSS</t>
  </si>
  <si>
    <t>1（2P</t>
  </si>
  <si>
    <t>1K)1</t>
  </si>
  <si>
    <t>3K)1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</si>
</sst>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7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MS UI Gothic"/>
      <family val="3"/>
    </font>
    <font>
      <sz val="16"/>
      <color indexed="8"/>
      <name val="MS UI Gothic"/>
      <family val="3"/>
    </font>
    <font>
      <sz val="10"/>
      <color indexed="8"/>
      <name val="MS UI Gothic"/>
      <family val="3"/>
    </font>
    <font>
      <b/>
      <sz val="11"/>
      <color indexed="8"/>
      <name val="MS UI Gothic"/>
      <family val="3"/>
    </font>
    <font>
      <sz val="10"/>
      <name val="MS UI Gothic"/>
      <family val="3"/>
    </font>
    <font>
      <sz val="11"/>
      <name val="ＭＳ Ｐゴシック"/>
      <family val="3"/>
    </font>
    <font>
      <b/>
      <sz val="10"/>
      <name val="MS UI Gothic"/>
      <family val="3"/>
    </font>
    <font>
      <b/>
      <sz val="12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sz val="10"/>
      <color indexed="8"/>
      <name val="Meiryo UI"/>
      <family val="3"/>
    </font>
    <font>
      <b/>
      <sz val="10"/>
      <color indexed="8"/>
      <name val="Meiryo UI"/>
      <family val="3"/>
    </font>
    <font>
      <sz val="9"/>
      <color indexed="8"/>
      <name val="Meiryo UI"/>
      <family val="3"/>
    </font>
    <font>
      <b/>
      <sz val="9"/>
      <color indexed="8"/>
      <name val="Meiryo UI"/>
      <family val="3"/>
    </font>
    <font>
      <sz val="12"/>
      <color indexed="63"/>
      <name val="Arial"/>
      <family val="2"/>
    </font>
    <font>
      <b/>
      <sz val="10"/>
      <color indexed="8"/>
      <name val="MS UI Gothic"/>
      <family val="3"/>
    </font>
    <font>
      <sz val="9"/>
      <color indexed="8"/>
      <name val="MS UI Gothic"/>
      <family val="3"/>
    </font>
    <font>
      <sz val="8"/>
      <color indexed="8"/>
      <name val="MS UI Gothic"/>
      <family val="3"/>
    </font>
    <font>
      <sz val="12"/>
      <color indexed="8"/>
      <name val="MS UI Gothic"/>
      <family val="3"/>
    </font>
    <font>
      <sz val="11"/>
      <color indexed="8"/>
      <name val="MS UI Gothic"/>
      <family val="3"/>
    </font>
    <font>
      <sz val="10"/>
      <color indexed="10"/>
      <name val="MS UI Gothic"/>
      <family val="3"/>
    </font>
    <font>
      <b/>
      <sz val="9"/>
      <color indexed="8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  <font>
      <sz val="10"/>
      <color theme="1"/>
      <name val="Meiryo UI"/>
      <family val="3"/>
    </font>
    <font>
      <b/>
      <sz val="10"/>
      <color theme="1"/>
      <name val="Meiryo UI"/>
      <family val="3"/>
    </font>
    <font>
      <sz val="9"/>
      <color theme="1"/>
      <name val="Meiryo UI"/>
      <family val="3"/>
    </font>
    <font>
      <b/>
      <sz val="9"/>
      <color theme="1"/>
      <name val="Meiryo UI"/>
      <family val="3"/>
    </font>
    <font>
      <sz val="12"/>
      <color rgb="FF333333"/>
      <name val="Arial"/>
      <family val="2"/>
    </font>
    <font>
      <b/>
      <sz val="10"/>
      <color theme="1"/>
      <name val="MS UI Gothic"/>
      <family val="3"/>
    </font>
    <font>
      <sz val="10"/>
      <color theme="1"/>
      <name val="MS UI Gothic"/>
      <family val="3"/>
    </font>
    <font>
      <sz val="9"/>
      <color theme="1"/>
      <name val="MS UI Gothic"/>
      <family val="3"/>
    </font>
    <font>
      <sz val="8"/>
      <color theme="1"/>
      <name val="MS UI Gothic"/>
      <family val="3"/>
    </font>
    <font>
      <sz val="12"/>
      <color theme="1"/>
      <name val="MS UI Gothic"/>
      <family val="3"/>
    </font>
    <font>
      <sz val="11"/>
      <color theme="1"/>
      <name val="MS UI Gothic"/>
      <family val="3"/>
    </font>
    <font>
      <sz val="10"/>
      <color rgb="FFFF0000"/>
      <name val="MS UI Gothic"/>
      <family val="3"/>
    </font>
    <font>
      <sz val="16"/>
      <color theme="1"/>
      <name val="MS UI Gothic"/>
      <family val="3"/>
    </font>
    <font>
      <b/>
      <sz val="9"/>
      <color theme="1"/>
      <name val="MS UI Gothic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55" fillId="32" borderId="0" applyNumberFormat="0" applyBorder="0" applyAlignment="0" applyProtection="0"/>
  </cellStyleXfs>
  <cellXfs count="143">
    <xf numFmtId="0" fontId="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7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0" xfId="61" applyFont="1">
      <alignment vertical="center"/>
      <protection/>
    </xf>
    <xf numFmtId="0" fontId="58" fillId="33" borderId="10" xfId="61" applyFont="1" applyFill="1" applyBorder="1" applyAlignment="1">
      <alignment horizontal="center" vertical="center"/>
      <protection/>
    </xf>
    <xf numFmtId="0" fontId="58" fillId="0" borderId="12" xfId="61" applyFont="1" applyFill="1" applyBorder="1" applyAlignment="1">
      <alignment horizontal="center" vertical="center"/>
      <protection/>
    </xf>
    <xf numFmtId="0" fontId="59" fillId="0" borderId="0" xfId="61" applyFont="1">
      <alignment vertical="center"/>
      <protection/>
    </xf>
    <xf numFmtId="0" fontId="57" fillId="0" borderId="0" xfId="0" applyFont="1" applyAlignment="1">
      <alignment horizontal="center" vertical="center"/>
    </xf>
    <xf numFmtId="0" fontId="51" fillId="0" borderId="12" xfId="61" applyFont="1" applyFill="1" applyBorder="1" applyAlignment="1">
      <alignment horizontal="center" vertical="center"/>
      <protection/>
    </xf>
    <xf numFmtId="0" fontId="56" fillId="0" borderId="10" xfId="0" applyFont="1" applyBorder="1" applyAlignment="1">
      <alignment vertical="center"/>
    </xf>
    <xf numFmtId="20" fontId="57" fillId="0" borderId="0" xfId="0" applyNumberFormat="1" applyFont="1" applyAlignment="1">
      <alignment vertical="center"/>
    </xf>
    <xf numFmtId="0" fontId="59" fillId="0" borderId="0" xfId="0" applyFont="1" applyAlignment="1">
      <alignment vertical="center"/>
    </xf>
    <xf numFmtId="0" fontId="60" fillId="34" borderId="10" xfId="61" applyFont="1" applyFill="1" applyBorder="1" applyAlignment="1">
      <alignment horizontal="center" vertical="center"/>
      <protection/>
    </xf>
    <xf numFmtId="0" fontId="59" fillId="35" borderId="10" xfId="61" applyFont="1" applyFill="1" applyBorder="1" applyAlignment="1">
      <alignment horizontal="center" vertical="center"/>
      <protection/>
    </xf>
    <xf numFmtId="0" fontId="59" fillId="36" borderId="10" xfId="0" applyFont="1" applyFill="1" applyBorder="1" applyAlignment="1">
      <alignment horizontal="center" vertical="center" shrinkToFit="1"/>
    </xf>
    <xf numFmtId="0" fontId="56" fillId="0" borderId="0" xfId="0" applyFont="1" applyAlignment="1">
      <alignment horizontal="center" vertical="center"/>
    </xf>
    <xf numFmtId="49" fontId="56" fillId="0" borderId="0" xfId="0" applyNumberFormat="1" applyFont="1" applyAlignment="1">
      <alignment horizontal="center" vertical="center"/>
    </xf>
    <xf numFmtId="49" fontId="56" fillId="0" borderId="0" xfId="0" applyNumberFormat="1" applyFont="1" applyAlignment="1">
      <alignment horizontal="center" vertical="center" shrinkToFit="1"/>
    </xf>
    <xf numFmtId="0" fontId="56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/>
    </xf>
    <xf numFmtId="20" fontId="0" fillId="0" borderId="0" xfId="0" applyNumberFormat="1" applyAlignment="1">
      <alignment vertical="center"/>
    </xf>
    <xf numFmtId="0" fontId="61" fillId="0" borderId="0" xfId="0" applyFont="1" applyAlignment="1">
      <alignment vertical="center"/>
    </xf>
    <xf numFmtId="0" fontId="62" fillId="0" borderId="10" xfId="0" applyFont="1" applyFill="1" applyBorder="1" applyAlignment="1" applyProtection="1">
      <alignment horizontal="center" vertical="center" shrinkToFit="1"/>
      <protection/>
    </xf>
    <xf numFmtId="0" fontId="63" fillId="0" borderId="10" xfId="0" applyFont="1" applyFill="1" applyBorder="1" applyAlignment="1" applyProtection="1">
      <alignment horizontal="center" vertical="center" shrinkToFit="1"/>
      <protection/>
    </xf>
    <xf numFmtId="0" fontId="64" fillId="0" borderId="10" xfId="0" applyFont="1" applyFill="1" applyBorder="1" applyAlignment="1" applyProtection="1">
      <alignment horizontal="center" vertical="center" shrinkToFit="1"/>
      <protection/>
    </xf>
    <xf numFmtId="0" fontId="64" fillId="0" borderId="10" xfId="0" applyFont="1" applyFill="1" applyBorder="1" applyAlignment="1" applyProtection="1">
      <alignment horizontal="center" vertical="center" wrapText="1" shrinkToFit="1"/>
      <protection/>
    </xf>
    <xf numFmtId="0" fontId="65" fillId="0" borderId="10" xfId="0" applyFont="1" applyFill="1" applyBorder="1" applyAlignment="1" applyProtection="1">
      <alignment horizontal="center" vertical="center" wrapText="1" shrinkToFit="1"/>
      <protection/>
    </xf>
    <xf numFmtId="0" fontId="66" fillId="0" borderId="10" xfId="0" applyFont="1" applyFill="1" applyBorder="1" applyAlignment="1" applyProtection="1">
      <alignment horizontal="center" vertical="center" shrinkToFit="1"/>
      <protection/>
    </xf>
    <xf numFmtId="0" fontId="67" fillId="0" borderId="0" xfId="0" applyFont="1" applyFill="1" applyAlignment="1" applyProtection="1">
      <alignment vertical="center"/>
      <protection/>
    </xf>
    <xf numFmtId="0" fontId="63" fillId="0" borderId="19" xfId="0" applyFont="1" applyFill="1" applyBorder="1" applyAlignment="1" applyProtection="1">
      <alignment horizontal="center" vertical="center"/>
      <protection locked="0"/>
    </xf>
    <xf numFmtId="0" fontId="63" fillId="0" borderId="13" xfId="0" applyFont="1" applyFill="1" applyBorder="1" applyAlignment="1" applyProtection="1">
      <alignment horizontal="center" vertical="center"/>
      <protection/>
    </xf>
    <xf numFmtId="0" fontId="63" fillId="0" borderId="2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59" fillId="37" borderId="10" xfId="61" applyFont="1" applyFill="1" applyBorder="1" applyAlignment="1">
      <alignment horizontal="center" vertical="center"/>
      <protection/>
    </xf>
    <xf numFmtId="0" fontId="57" fillId="0" borderId="0" xfId="0" applyFont="1" applyBorder="1" applyAlignment="1">
      <alignment horizontal="center" vertical="center"/>
    </xf>
    <xf numFmtId="0" fontId="59" fillId="0" borderId="10" xfId="61" applyFont="1" applyFill="1" applyBorder="1" applyAlignment="1">
      <alignment horizontal="center" vertical="center"/>
      <protection/>
    </xf>
    <xf numFmtId="0" fontId="59" fillId="0" borderId="10" xfId="0" applyFont="1" applyBorder="1" applyAlignment="1">
      <alignment vertical="center"/>
    </xf>
    <xf numFmtId="0" fontId="65" fillId="0" borderId="0" xfId="0" applyFont="1" applyAlignment="1">
      <alignment vertical="center"/>
    </xf>
    <xf numFmtId="20" fontId="5" fillId="0" borderId="21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20" fontId="5" fillId="0" borderId="19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20" fontId="7" fillId="0" borderId="19" xfId="0" applyNumberFormat="1" applyFont="1" applyFill="1" applyBorder="1" applyAlignment="1">
      <alignment horizontal="center" vertical="center"/>
    </xf>
    <xf numFmtId="20" fontId="7" fillId="0" borderId="13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20" fontId="5" fillId="0" borderId="23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20" fontId="7" fillId="0" borderId="23" xfId="0" applyNumberFormat="1" applyFont="1" applyFill="1" applyBorder="1" applyAlignment="1">
      <alignment horizontal="center" vertical="center"/>
    </xf>
    <xf numFmtId="20" fontId="7" fillId="0" borderId="15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/>
    </xf>
    <xf numFmtId="20" fontId="7" fillId="0" borderId="21" xfId="0" applyNumberFormat="1" applyFont="1" applyFill="1" applyBorder="1" applyAlignment="1">
      <alignment horizontal="center" vertical="center"/>
    </xf>
    <xf numFmtId="20" fontId="7" fillId="0" borderId="17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20" fontId="5" fillId="0" borderId="13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20" fontId="5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20" fontId="5" fillId="0" borderId="30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20" fontId="7" fillId="0" borderId="30" xfId="0" applyNumberFormat="1" applyFont="1" applyFill="1" applyBorder="1" applyAlignment="1">
      <alignment horizontal="center" vertical="center"/>
    </xf>
    <xf numFmtId="20" fontId="7" fillId="0" borderId="31" xfId="0" applyNumberFormat="1" applyFont="1" applyFill="1" applyBorder="1" applyAlignment="1">
      <alignment horizontal="center" vertical="center"/>
    </xf>
    <xf numFmtId="20" fontId="5" fillId="0" borderId="33" xfId="0" applyNumberFormat="1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0" fontId="5" fillId="0" borderId="3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68" fillId="0" borderId="39" xfId="0" applyFont="1" applyFill="1" applyBorder="1" applyAlignment="1">
      <alignment horizontal="center" vertical="center"/>
    </xf>
    <xf numFmtId="0" fontId="68" fillId="0" borderId="40" xfId="0" applyFont="1" applyFill="1" applyBorder="1" applyAlignment="1">
      <alignment horizontal="center" vertical="center"/>
    </xf>
    <xf numFmtId="0" fontId="68" fillId="0" borderId="41" xfId="0" applyFont="1" applyFill="1" applyBorder="1" applyAlignment="1">
      <alignment horizontal="center" vertical="center"/>
    </xf>
    <xf numFmtId="0" fontId="68" fillId="0" borderId="42" xfId="0" applyFont="1" applyFill="1" applyBorder="1" applyAlignment="1">
      <alignment horizontal="center" vertical="center"/>
    </xf>
    <xf numFmtId="0" fontId="68" fillId="0" borderId="43" xfId="0" applyFont="1" applyFill="1" applyBorder="1" applyAlignment="1">
      <alignment horizontal="center" vertical="center"/>
    </xf>
    <xf numFmtId="0" fontId="68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5" fillId="0" borderId="52" xfId="0" applyFont="1" applyFill="1" applyBorder="1" applyAlignment="1">
      <alignment horizontal="center" vertical="center" shrinkToFit="1"/>
    </xf>
    <xf numFmtId="0" fontId="5" fillId="0" borderId="53" xfId="0" applyFont="1" applyFill="1" applyBorder="1" applyAlignment="1">
      <alignment horizontal="center" vertical="center" shrinkToFit="1"/>
    </xf>
    <xf numFmtId="0" fontId="5" fillId="0" borderId="54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20" fontId="7" fillId="0" borderId="20" xfId="0" applyNumberFormat="1" applyFont="1" applyFill="1" applyBorder="1" applyAlignment="1">
      <alignment horizontal="center" vertical="center"/>
    </xf>
    <xf numFmtId="20" fontId="5" fillId="0" borderId="55" xfId="0" applyNumberFormat="1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 shrinkToFit="1"/>
    </xf>
    <xf numFmtId="20" fontId="5" fillId="0" borderId="52" xfId="0" applyNumberFormat="1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20" fontId="7" fillId="0" borderId="32" xfId="0" applyNumberFormat="1" applyFont="1" applyFill="1" applyBorder="1" applyAlignment="1">
      <alignment horizontal="center" vertical="center"/>
    </xf>
    <xf numFmtId="20" fontId="5" fillId="0" borderId="28" xfId="0" applyNumberFormat="1" applyFont="1" applyFill="1" applyBorder="1" applyAlignment="1">
      <alignment horizontal="center" vertical="center" shrinkToFit="1"/>
    </xf>
    <xf numFmtId="20" fontId="5" fillId="0" borderId="52" xfId="0" applyNumberFormat="1" applyFont="1" applyFill="1" applyBorder="1" applyAlignment="1">
      <alignment horizontal="center" vertical="center" shrinkToFit="1"/>
    </xf>
    <xf numFmtId="0" fontId="67" fillId="0" borderId="0" xfId="0" applyFont="1" applyFill="1" applyAlignment="1" applyProtection="1">
      <alignment horizontal="center" vertical="center"/>
      <protection/>
    </xf>
    <xf numFmtId="0" fontId="69" fillId="0" borderId="19" xfId="0" applyFont="1" applyFill="1" applyBorder="1" applyAlignment="1" applyProtection="1">
      <alignment horizontal="center" vertical="center"/>
      <protection/>
    </xf>
    <xf numFmtId="0" fontId="69" fillId="0" borderId="13" xfId="0" applyFont="1" applyFill="1" applyBorder="1" applyAlignment="1" applyProtection="1">
      <alignment horizontal="center" vertical="center"/>
      <protection/>
    </xf>
    <xf numFmtId="0" fontId="69" fillId="0" borderId="20" xfId="0" applyFont="1" applyFill="1" applyBorder="1" applyAlignment="1" applyProtection="1">
      <alignment horizontal="center" vertical="center"/>
      <protection/>
    </xf>
    <xf numFmtId="0" fontId="69" fillId="0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0" fillId="0" borderId="28" xfId="0" applyFont="1" applyFill="1" applyBorder="1" applyAlignment="1" applyProtection="1">
      <alignment horizontal="center" vertical="center"/>
      <protection/>
    </xf>
    <xf numFmtId="0" fontId="9" fillId="0" borderId="10" xfId="60" applyFont="1" applyFill="1" applyBorder="1" applyAlignment="1" applyProtection="1">
      <alignment horizontal="center" vertical="center" wrapText="1" shrinkToFit="1"/>
      <protection locked="0"/>
    </xf>
    <xf numFmtId="0" fontId="63" fillId="0" borderId="56" xfId="0" applyFont="1" applyFill="1" applyBorder="1" applyAlignment="1" applyProtection="1">
      <alignment horizontal="center" vertical="center"/>
      <protection/>
    </xf>
    <xf numFmtId="0" fontId="63" fillId="0" borderId="57" xfId="0" applyFont="1" applyFill="1" applyBorder="1" applyAlignment="1" applyProtection="1">
      <alignment horizontal="center" vertical="center"/>
      <protection/>
    </xf>
    <xf numFmtId="0" fontId="63" fillId="0" borderId="58" xfId="0" applyFont="1" applyFill="1" applyBorder="1" applyAlignment="1" applyProtection="1">
      <alignment horizontal="center" vertical="center"/>
      <protection/>
    </xf>
    <xf numFmtId="0" fontId="63" fillId="0" borderId="59" xfId="0" applyFont="1" applyFill="1" applyBorder="1" applyAlignment="1" applyProtection="1">
      <alignment horizontal="center" vertical="center"/>
      <protection/>
    </xf>
    <xf numFmtId="0" fontId="63" fillId="0" borderId="60" xfId="0" applyFont="1" applyFill="1" applyBorder="1" applyAlignment="1" applyProtection="1">
      <alignment horizontal="center" vertical="center"/>
      <protection/>
    </xf>
    <xf numFmtId="0" fontId="63" fillId="0" borderId="61" xfId="0" applyFont="1" applyFill="1" applyBorder="1" applyAlignment="1" applyProtection="1">
      <alignment horizontal="center" vertical="center"/>
      <protection/>
    </xf>
    <xf numFmtId="0" fontId="63" fillId="0" borderId="62" xfId="0" applyFont="1" applyFill="1" applyBorder="1" applyAlignment="1" applyProtection="1">
      <alignment horizontal="center" vertical="center"/>
      <protection/>
    </xf>
    <xf numFmtId="0" fontId="70" fillId="0" borderId="10" xfId="0" applyFont="1" applyFill="1" applyBorder="1" applyAlignment="1" applyProtection="1">
      <alignment horizontal="center" vertical="center" wrapText="1" shrinkToFit="1"/>
      <protection/>
    </xf>
    <xf numFmtId="0" fontId="70" fillId="0" borderId="19" xfId="0" applyFont="1" applyFill="1" applyBorder="1" applyAlignment="1" applyProtection="1">
      <alignment horizontal="center" vertical="center" wrapText="1" shrinkToFit="1"/>
      <protection/>
    </xf>
    <xf numFmtId="0" fontId="70" fillId="0" borderId="13" xfId="0" applyFont="1" applyFill="1" applyBorder="1" applyAlignment="1" applyProtection="1">
      <alignment horizontal="center" vertical="center" wrapText="1" shrinkToFit="1"/>
      <protection/>
    </xf>
    <xf numFmtId="0" fontId="70" fillId="0" borderId="20" xfId="0" applyFont="1" applyFill="1" applyBorder="1" applyAlignment="1" applyProtection="1">
      <alignment horizontal="center" vertical="center" wrapText="1" shrinkToFit="1"/>
      <protection/>
    </xf>
    <xf numFmtId="180" fontId="67" fillId="0" borderId="0" xfId="0" applyNumberFormat="1" applyFont="1" applyFill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2" xfId="60"/>
    <cellStyle name="標準 4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4">
      <selection activeCell="C10" sqref="C10"/>
    </sheetView>
  </sheetViews>
  <sheetFormatPr defaultColWidth="9.140625" defaultRowHeight="15"/>
  <cols>
    <col min="1" max="1" width="4.00390625" style="9" customWidth="1"/>
    <col min="2" max="2" width="11.7109375" style="2" customWidth="1"/>
    <col min="3" max="3" width="11.8515625" style="2" customWidth="1"/>
    <col min="4" max="4" width="5.8515625" style="17" customWidth="1"/>
    <col min="5" max="5" width="7.28125" style="20" customWidth="1"/>
    <col min="6" max="6" width="9.00390625" style="1" customWidth="1"/>
    <col min="7" max="12" width="20.28125" style="13" customWidth="1"/>
    <col min="13" max="16384" width="9.00390625" style="1" customWidth="1"/>
  </cols>
  <sheetData>
    <row r="1" spans="1:3" ht="15.75">
      <c r="A1" s="1"/>
      <c r="B1" s="1"/>
      <c r="C1" s="1"/>
    </row>
    <row r="2" spans="1:12" ht="15.75">
      <c r="A2" s="3"/>
      <c r="B2" s="4" t="s">
        <v>0</v>
      </c>
      <c r="C2" s="3" t="s">
        <v>1</v>
      </c>
      <c r="F2" s="5" t="s">
        <v>2</v>
      </c>
      <c r="G2" s="14" t="s">
        <v>3</v>
      </c>
      <c r="H2" s="14" t="s">
        <v>4</v>
      </c>
      <c r="I2" s="14" t="s">
        <v>5</v>
      </c>
      <c r="J2" s="14" t="s">
        <v>6</v>
      </c>
      <c r="K2" s="14" t="s">
        <v>7</v>
      </c>
      <c r="L2" s="14" t="s">
        <v>8</v>
      </c>
    </row>
    <row r="3" spans="1:13" ht="15.75">
      <c r="A3" s="3">
        <v>1</v>
      </c>
      <c r="B3" s="3" t="s">
        <v>9</v>
      </c>
      <c r="C3" s="3" t="s">
        <v>10</v>
      </c>
      <c r="D3" s="18" t="s">
        <v>113</v>
      </c>
      <c r="E3" s="19" t="s">
        <v>115</v>
      </c>
      <c r="F3" s="6" t="s">
        <v>11</v>
      </c>
      <c r="G3" s="49" t="s">
        <v>84</v>
      </c>
      <c r="H3" s="49" t="s">
        <v>87</v>
      </c>
      <c r="I3" s="49" t="s">
        <v>102</v>
      </c>
      <c r="J3" s="49" t="s">
        <v>12</v>
      </c>
      <c r="K3" s="49" t="s">
        <v>103</v>
      </c>
      <c r="L3" s="49" t="s">
        <v>88</v>
      </c>
      <c r="M3" s="1" t="s">
        <v>71</v>
      </c>
    </row>
    <row r="4" spans="1:13" ht="15.75">
      <c r="A4" s="3">
        <v>2</v>
      </c>
      <c r="B4" s="3" t="s">
        <v>82</v>
      </c>
      <c r="C4" s="3" t="s">
        <v>14</v>
      </c>
      <c r="D4" s="18" t="s">
        <v>120</v>
      </c>
      <c r="E4" s="19" t="s">
        <v>118</v>
      </c>
      <c r="F4" s="6" t="s">
        <v>15</v>
      </c>
      <c r="G4" s="15" t="s">
        <v>104</v>
      </c>
      <c r="H4" s="15" t="s">
        <v>16</v>
      </c>
      <c r="I4" s="15" t="s">
        <v>89</v>
      </c>
      <c r="J4" s="15" t="s">
        <v>17</v>
      </c>
      <c r="K4" s="15" t="s">
        <v>105</v>
      </c>
      <c r="L4" s="15" t="s">
        <v>85</v>
      </c>
      <c r="M4" s="1" t="s">
        <v>71</v>
      </c>
    </row>
    <row r="5" spans="1:13" ht="15.75">
      <c r="A5" s="3">
        <v>3</v>
      </c>
      <c r="B5" s="3" t="s">
        <v>18</v>
      </c>
      <c r="C5" s="3" t="s">
        <v>13</v>
      </c>
      <c r="D5" s="18" t="s">
        <v>116</v>
      </c>
      <c r="E5" s="19" t="s">
        <v>119</v>
      </c>
      <c r="F5" s="6" t="s">
        <v>19</v>
      </c>
      <c r="G5" s="15" t="s">
        <v>90</v>
      </c>
      <c r="H5" s="15" t="s">
        <v>86</v>
      </c>
      <c r="I5" s="15" t="s">
        <v>106</v>
      </c>
      <c r="M5" s="1" t="s">
        <v>72</v>
      </c>
    </row>
    <row r="6" spans="1:6" ht="15.75">
      <c r="A6" s="3">
        <v>4</v>
      </c>
      <c r="B6" s="3" t="s">
        <v>83</v>
      </c>
      <c r="C6" s="3" t="s">
        <v>20</v>
      </c>
      <c r="F6" s="7"/>
    </row>
    <row r="7" spans="1:12" ht="15.75">
      <c r="A7" s="3">
        <v>5</v>
      </c>
      <c r="B7" s="3" t="s">
        <v>95</v>
      </c>
      <c r="C7" s="3" t="s">
        <v>21</v>
      </c>
      <c r="F7" s="8" t="s">
        <v>22</v>
      </c>
      <c r="G7" s="14" t="s">
        <v>3</v>
      </c>
      <c r="H7" s="14" t="s">
        <v>4</v>
      </c>
      <c r="I7" s="14" t="s">
        <v>5</v>
      </c>
      <c r="J7" s="14" t="s">
        <v>6</v>
      </c>
      <c r="K7" s="14" t="s">
        <v>7</v>
      </c>
      <c r="L7" s="14" t="s">
        <v>8</v>
      </c>
    </row>
    <row r="8" spans="1:13" ht="15.75">
      <c r="A8" s="3">
        <v>6</v>
      </c>
      <c r="B8" s="3" t="s">
        <v>23</v>
      </c>
      <c r="C8" s="3" t="s">
        <v>96</v>
      </c>
      <c r="D8" s="18" t="s">
        <v>113</v>
      </c>
      <c r="E8" s="19" t="s">
        <v>114</v>
      </c>
      <c r="F8" s="6" t="s">
        <v>11</v>
      </c>
      <c r="G8" s="49" t="s">
        <v>24</v>
      </c>
      <c r="H8" s="49" t="s">
        <v>91</v>
      </c>
      <c r="I8" s="49" t="s">
        <v>107</v>
      </c>
      <c r="J8" s="49" t="s">
        <v>92</v>
      </c>
      <c r="K8" s="49" t="s">
        <v>25</v>
      </c>
      <c r="L8" s="49" t="s">
        <v>108</v>
      </c>
      <c r="M8" s="1" t="s">
        <v>71</v>
      </c>
    </row>
    <row r="9" spans="1:12" ht="15.75">
      <c r="A9" s="50"/>
      <c r="B9" s="50"/>
      <c r="C9" s="50"/>
      <c r="D9" s="18"/>
      <c r="E9" s="19"/>
      <c r="F9" s="6" t="s">
        <v>15</v>
      </c>
      <c r="G9" s="49" t="s">
        <v>93</v>
      </c>
      <c r="H9" s="49" t="s">
        <v>27</v>
      </c>
      <c r="I9" s="51"/>
      <c r="J9" s="51"/>
      <c r="K9" s="51"/>
      <c r="L9" s="51"/>
    </row>
    <row r="10" spans="4:13" ht="15.75">
      <c r="D10" s="18" t="s">
        <v>116</v>
      </c>
      <c r="E10" s="19" t="s">
        <v>117</v>
      </c>
      <c r="F10" s="6" t="s">
        <v>19</v>
      </c>
      <c r="G10" s="15" t="s">
        <v>26</v>
      </c>
      <c r="H10" s="15" t="s">
        <v>109</v>
      </c>
      <c r="I10" s="15" t="s">
        <v>29</v>
      </c>
      <c r="J10" s="15" t="s">
        <v>94</v>
      </c>
      <c r="K10" s="15" t="s">
        <v>110</v>
      </c>
      <c r="L10" s="15" t="s">
        <v>28</v>
      </c>
      <c r="M10" s="1" t="s">
        <v>71</v>
      </c>
    </row>
    <row r="11" spans="4:13" ht="15.75">
      <c r="D11" s="18" t="s">
        <v>112</v>
      </c>
      <c r="E11" s="19" t="s">
        <v>248</v>
      </c>
      <c r="F11" s="6" t="s">
        <v>247</v>
      </c>
      <c r="G11" s="15" t="s">
        <v>111</v>
      </c>
      <c r="H11" s="1"/>
      <c r="I11" s="1"/>
      <c r="M11" s="1" t="s">
        <v>72</v>
      </c>
    </row>
    <row r="12" ht="15.75">
      <c r="F12" s="10"/>
    </row>
    <row r="13" spans="6:12" ht="15.75">
      <c r="F13" s="5" t="s">
        <v>30</v>
      </c>
      <c r="G13" s="14" t="s">
        <v>3</v>
      </c>
      <c r="H13" s="14" t="s">
        <v>4</v>
      </c>
      <c r="I13" s="14" t="s">
        <v>5</v>
      </c>
      <c r="J13" s="14" t="s">
        <v>6</v>
      </c>
      <c r="K13" s="14" t="s">
        <v>7</v>
      </c>
      <c r="L13" s="14" t="s">
        <v>8</v>
      </c>
    </row>
    <row r="14" spans="4:13" ht="15.75">
      <c r="D14" s="18" t="s">
        <v>112</v>
      </c>
      <c r="E14" s="19" t="s">
        <v>121</v>
      </c>
      <c r="F14" s="6" t="s">
        <v>11</v>
      </c>
      <c r="G14" s="16" t="s">
        <v>31</v>
      </c>
      <c r="H14" s="16" t="s">
        <v>32</v>
      </c>
      <c r="I14" s="16" t="s">
        <v>33</v>
      </c>
      <c r="J14" s="16" t="s">
        <v>34</v>
      </c>
      <c r="K14" s="16" t="s">
        <v>35</v>
      </c>
      <c r="L14" s="16" t="s">
        <v>36</v>
      </c>
      <c r="M14" s="1" t="s">
        <v>72</v>
      </c>
    </row>
    <row r="15" ht="15.75">
      <c r="M15" s="1" t="s">
        <v>73</v>
      </c>
    </row>
    <row r="16" spans="6:13" ht="15.75">
      <c r="F16" s="2"/>
      <c r="M16" s="1" t="s">
        <v>74</v>
      </c>
    </row>
    <row r="17" spans="1:10" ht="15.75">
      <c r="A17" s="11"/>
      <c r="B17" s="4" t="s">
        <v>37</v>
      </c>
      <c r="C17" s="3" t="s">
        <v>38</v>
      </c>
      <c r="F17" s="5" t="s">
        <v>39</v>
      </c>
      <c r="G17" s="14" t="s">
        <v>3</v>
      </c>
      <c r="H17" s="14" t="s">
        <v>4</v>
      </c>
      <c r="I17" s="14" t="s">
        <v>5</v>
      </c>
      <c r="J17" s="14" t="s">
        <v>6</v>
      </c>
    </row>
    <row r="18" spans="1:13" ht="15.75">
      <c r="A18" s="3">
        <v>1</v>
      </c>
      <c r="B18" s="3" t="s">
        <v>97</v>
      </c>
      <c r="C18" s="3" t="s">
        <v>40</v>
      </c>
      <c r="D18" s="18" t="s">
        <v>113</v>
      </c>
      <c r="E18" s="19" t="s">
        <v>123</v>
      </c>
      <c r="F18" s="6" t="s">
        <v>11</v>
      </c>
      <c r="G18" s="49" t="s">
        <v>98</v>
      </c>
      <c r="H18" s="49" t="s">
        <v>41</v>
      </c>
      <c r="I18" s="49" t="s">
        <v>42</v>
      </c>
      <c r="J18" s="49" t="s">
        <v>99</v>
      </c>
      <c r="M18" s="1" t="s">
        <v>75</v>
      </c>
    </row>
    <row r="19" spans="1:13" ht="15.75">
      <c r="A19" s="3">
        <v>2</v>
      </c>
      <c r="B19" s="3" t="s">
        <v>43</v>
      </c>
      <c r="C19" s="3" t="s">
        <v>44</v>
      </c>
      <c r="D19" s="18" t="s">
        <v>124</v>
      </c>
      <c r="E19" s="19" t="s">
        <v>244</v>
      </c>
      <c r="F19" s="6" t="s">
        <v>15</v>
      </c>
      <c r="G19" s="49" t="s">
        <v>100</v>
      </c>
      <c r="H19" s="49" t="s">
        <v>45</v>
      </c>
      <c r="I19" s="49" t="s">
        <v>46</v>
      </c>
      <c r="J19" s="49" t="s">
        <v>47</v>
      </c>
      <c r="M19" s="1" t="s">
        <v>76</v>
      </c>
    </row>
    <row r="20" spans="1:13" ht="15.75">
      <c r="A20" s="3">
        <v>3</v>
      </c>
      <c r="B20" s="3" t="s">
        <v>48</v>
      </c>
      <c r="C20" s="3" t="s">
        <v>49</v>
      </c>
      <c r="D20" s="18" t="s">
        <v>116</v>
      </c>
      <c r="E20" s="19" t="s">
        <v>122</v>
      </c>
      <c r="F20" s="6" t="s">
        <v>19</v>
      </c>
      <c r="G20" s="15" t="s">
        <v>101</v>
      </c>
      <c r="H20" s="15" t="s">
        <v>50</v>
      </c>
      <c r="M20" s="1" t="s">
        <v>79</v>
      </c>
    </row>
    <row r="21" spans="1:6" ht="15.75">
      <c r="A21" s="3">
        <v>4</v>
      </c>
      <c r="B21" s="3" t="s">
        <v>51</v>
      </c>
      <c r="C21" s="3" t="s">
        <v>52</v>
      </c>
      <c r="F21" s="2"/>
    </row>
    <row r="22" spans="1:12" ht="15.75">
      <c r="A22" s="3">
        <v>5</v>
      </c>
      <c r="B22" s="3" t="s">
        <v>53</v>
      </c>
      <c r="C22" s="3" t="s">
        <v>54</v>
      </c>
      <c r="F22" s="5" t="s">
        <v>55</v>
      </c>
      <c r="G22" s="14" t="s">
        <v>3</v>
      </c>
      <c r="H22" s="14" t="s">
        <v>4</v>
      </c>
      <c r="I22" s="14" t="s">
        <v>5</v>
      </c>
      <c r="J22" s="14" t="s">
        <v>6</v>
      </c>
      <c r="K22" s="14" t="s">
        <v>7</v>
      </c>
      <c r="L22" s="14" t="s">
        <v>8</v>
      </c>
    </row>
    <row r="23" spans="4:13" ht="15.75">
      <c r="D23" s="18" t="s">
        <v>113</v>
      </c>
      <c r="E23" s="19" t="s">
        <v>245</v>
      </c>
      <c r="F23" s="6" t="s">
        <v>11</v>
      </c>
      <c r="G23" s="49" t="s">
        <v>61</v>
      </c>
      <c r="H23" s="49" t="s">
        <v>63</v>
      </c>
      <c r="I23" s="52"/>
      <c r="J23" s="52"/>
      <c r="K23" s="52"/>
      <c r="L23" s="52"/>
      <c r="M23" s="1" t="s">
        <v>78</v>
      </c>
    </row>
    <row r="24" spans="4:13" ht="15.75">
      <c r="D24" s="18" t="s">
        <v>124</v>
      </c>
      <c r="E24" s="19" t="s">
        <v>246</v>
      </c>
      <c r="F24" s="6" t="s">
        <v>15</v>
      </c>
      <c r="G24" s="49" t="s">
        <v>65</v>
      </c>
      <c r="H24" s="49" t="s">
        <v>56</v>
      </c>
      <c r="I24" s="49" t="s">
        <v>59</v>
      </c>
      <c r="J24" s="49" t="s">
        <v>58</v>
      </c>
      <c r="K24" s="49" t="s">
        <v>62</v>
      </c>
      <c r="L24" s="49" t="s">
        <v>60</v>
      </c>
      <c r="M24" s="1" t="s">
        <v>77</v>
      </c>
    </row>
    <row r="25" spans="4:13" ht="15.75">
      <c r="D25" s="18"/>
      <c r="E25" s="19"/>
      <c r="F25" s="6" t="s">
        <v>19</v>
      </c>
      <c r="G25" s="15" t="s">
        <v>64</v>
      </c>
      <c r="H25" s="15" t="s">
        <v>57</v>
      </c>
      <c r="M25" s="1" t="s">
        <v>79</v>
      </c>
    </row>
    <row r="27" spans="3:11" ht="15.75">
      <c r="C27" s="12"/>
      <c r="F27" s="5" t="s">
        <v>30</v>
      </c>
      <c r="G27" s="14" t="s">
        <v>3</v>
      </c>
      <c r="H27" s="14" t="s">
        <v>4</v>
      </c>
      <c r="I27" s="14" t="s">
        <v>5</v>
      </c>
      <c r="J27" s="14" t="s">
        <v>6</v>
      </c>
      <c r="K27" s="14" t="s">
        <v>7</v>
      </c>
    </row>
    <row r="28" spans="3:13" ht="15.75">
      <c r="C28" s="12"/>
      <c r="D28" s="18" t="s">
        <v>112</v>
      </c>
      <c r="E28" s="19" t="s">
        <v>121</v>
      </c>
      <c r="F28" s="6" t="s">
        <v>11</v>
      </c>
      <c r="G28" s="16" t="s">
        <v>66</v>
      </c>
      <c r="H28" s="16" t="s">
        <v>67</v>
      </c>
      <c r="I28" s="16" t="s">
        <v>68</v>
      </c>
      <c r="J28" s="16" t="s">
        <v>69</v>
      </c>
      <c r="K28" s="16" t="s">
        <v>70</v>
      </c>
      <c r="M28" s="1" t="s">
        <v>72</v>
      </c>
    </row>
    <row r="29" spans="3:13" ht="15.75">
      <c r="C29" s="12"/>
      <c r="M29" s="1" t="s">
        <v>80</v>
      </c>
    </row>
    <row r="30" spans="3:13" ht="15.75">
      <c r="C30" s="12"/>
      <c r="M30" s="1" t="s">
        <v>81</v>
      </c>
    </row>
    <row r="31" ht="15.75">
      <c r="C31" s="12"/>
    </row>
    <row r="32" ht="15.75">
      <c r="C32" s="12"/>
    </row>
    <row r="33" ht="15.75">
      <c r="C33" s="12"/>
    </row>
    <row r="34" ht="15.75">
      <c r="C34" s="12"/>
    </row>
    <row r="35" ht="15.75">
      <c r="C35" s="12"/>
    </row>
    <row r="36" ht="15.75">
      <c r="C36" s="12"/>
    </row>
  </sheetData>
  <sheetProtection/>
  <printOptions/>
  <pageMargins left="0.38" right="0.4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5"/>
  <sheetViews>
    <sheetView zoomScalePageLayoutView="0" workbookViewId="0" topLeftCell="A10">
      <selection activeCell="AF27" sqref="AF27"/>
    </sheetView>
  </sheetViews>
  <sheetFormatPr defaultColWidth="9.140625" defaultRowHeight="15"/>
  <cols>
    <col min="1" max="9" width="3.140625" style="30" customWidth="1"/>
    <col min="10" max="11" width="2.421875" style="30" customWidth="1"/>
    <col min="12" max="12" width="3.140625" style="30" customWidth="1"/>
    <col min="13" max="14" width="2.421875" style="31" customWidth="1"/>
    <col min="15" max="29" width="3.140625" style="31" customWidth="1"/>
  </cols>
  <sheetData>
    <row r="1" spans="1:29" ht="18.75">
      <c r="A1" s="105" t="s">
        <v>125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21"/>
    </row>
    <row r="2" spans="1:29" ht="13.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spans="1:29" ht="18.75">
      <c r="A3" s="106" t="s">
        <v>140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/>
    </row>
    <row r="4" spans="1:29" ht="14.25" thickBot="1">
      <c r="A4" s="24">
        <v>9</v>
      </c>
      <c r="B4" s="24" t="s">
        <v>126</v>
      </c>
      <c r="C4" s="24">
        <v>12</v>
      </c>
      <c r="D4" s="24" t="s">
        <v>128</v>
      </c>
      <c r="E4" s="24" t="s">
        <v>129</v>
      </c>
      <c r="F4" s="24" t="s">
        <v>141</v>
      </c>
      <c r="G4" s="24" t="s">
        <v>130</v>
      </c>
      <c r="H4" s="24"/>
      <c r="I4" s="25" t="s">
        <v>131</v>
      </c>
      <c r="J4" s="24"/>
      <c r="K4" s="85" t="s">
        <v>142</v>
      </c>
      <c r="L4" s="85"/>
      <c r="M4" s="85"/>
      <c r="N4" s="85"/>
      <c r="O4" s="85"/>
      <c r="P4" s="85"/>
      <c r="Q4" s="85"/>
      <c r="R4" s="85"/>
      <c r="S4" s="85"/>
      <c r="T4" s="25" t="s">
        <v>132</v>
      </c>
      <c r="U4" s="24"/>
      <c r="V4" s="24"/>
      <c r="W4" s="86" t="s">
        <v>143</v>
      </c>
      <c r="X4" s="86"/>
      <c r="Y4" s="86"/>
      <c r="Z4" s="86"/>
      <c r="AA4" s="86"/>
      <c r="AB4" s="86"/>
      <c r="AC4" s="26"/>
    </row>
    <row r="5" spans="1:29" ht="13.5">
      <c r="A5" s="90" t="s">
        <v>133</v>
      </c>
      <c r="B5" s="92" t="s">
        <v>134</v>
      </c>
      <c r="C5" s="93"/>
      <c r="D5" s="94"/>
      <c r="E5" s="98" t="s">
        <v>135</v>
      </c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8" t="s">
        <v>136</v>
      </c>
      <c r="U5" s="99"/>
      <c r="V5" s="99"/>
      <c r="W5" s="99"/>
      <c r="X5" s="99"/>
      <c r="Y5" s="99"/>
      <c r="Z5" s="99"/>
      <c r="AA5" s="99"/>
      <c r="AB5" s="99"/>
      <c r="AC5" s="102"/>
    </row>
    <row r="6" spans="1:31" ht="14.25" thickBot="1">
      <c r="A6" s="91"/>
      <c r="B6" s="95"/>
      <c r="C6" s="96"/>
      <c r="D6" s="97"/>
      <c r="E6" s="100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3" t="s">
        <v>137</v>
      </c>
      <c r="U6" s="103"/>
      <c r="V6" s="103"/>
      <c r="W6" s="103"/>
      <c r="X6" s="103"/>
      <c r="Y6" s="100" t="s">
        <v>138</v>
      </c>
      <c r="Z6" s="101"/>
      <c r="AA6" s="101"/>
      <c r="AB6" s="101"/>
      <c r="AC6" s="104"/>
      <c r="AE6" s="36"/>
    </row>
    <row r="7" spans="1:31" ht="15.75" thickTop="1">
      <c r="A7" s="33">
        <v>1</v>
      </c>
      <c r="B7" s="78">
        <v>0.375</v>
      </c>
      <c r="C7" s="79"/>
      <c r="D7" s="80"/>
      <c r="E7" s="81" t="s">
        <v>144</v>
      </c>
      <c r="F7" s="82"/>
      <c r="G7" s="82"/>
      <c r="H7" s="82"/>
      <c r="I7" s="82"/>
      <c r="J7" s="79">
        <v>1</v>
      </c>
      <c r="K7" s="79"/>
      <c r="L7" s="32" t="s">
        <v>139</v>
      </c>
      <c r="M7" s="79">
        <v>1</v>
      </c>
      <c r="N7" s="79"/>
      <c r="O7" s="79" t="s">
        <v>145</v>
      </c>
      <c r="P7" s="79"/>
      <c r="Q7" s="79"/>
      <c r="R7" s="79"/>
      <c r="S7" s="80"/>
      <c r="T7" s="84" t="str">
        <f>O8</f>
        <v>清水北SSS</v>
      </c>
      <c r="U7" s="84"/>
      <c r="V7" s="84"/>
      <c r="W7" s="84"/>
      <c r="X7" s="84"/>
      <c r="Y7" s="87" t="str">
        <f>E8</f>
        <v>駒越小SSS</v>
      </c>
      <c r="Z7" s="88"/>
      <c r="AA7" s="88"/>
      <c r="AB7" s="88"/>
      <c r="AC7" s="89"/>
      <c r="AE7" s="37"/>
    </row>
    <row r="8" spans="1:31" ht="15">
      <c r="A8" s="35">
        <v>2</v>
      </c>
      <c r="B8" s="57">
        <v>0.40972222222222227</v>
      </c>
      <c r="C8" s="58"/>
      <c r="D8" s="59"/>
      <c r="E8" s="60" t="s">
        <v>146</v>
      </c>
      <c r="F8" s="61"/>
      <c r="G8" s="61"/>
      <c r="H8" s="61"/>
      <c r="I8" s="61"/>
      <c r="J8" s="58">
        <v>1</v>
      </c>
      <c r="K8" s="58"/>
      <c r="L8" s="27" t="s">
        <v>139</v>
      </c>
      <c r="M8" s="58">
        <v>2</v>
      </c>
      <c r="N8" s="58"/>
      <c r="O8" s="58" t="s">
        <v>147</v>
      </c>
      <c r="P8" s="58"/>
      <c r="Q8" s="58"/>
      <c r="R8" s="58"/>
      <c r="S8" s="59"/>
      <c r="T8" s="76" t="str">
        <f>E7</f>
        <v>SALFUS oRs</v>
      </c>
      <c r="U8" s="77"/>
      <c r="V8" s="77"/>
      <c r="W8" s="77"/>
      <c r="X8" s="77"/>
      <c r="Y8" s="57" t="str">
        <f>O7</f>
        <v>清水クラブSS</v>
      </c>
      <c r="Z8" s="58"/>
      <c r="AA8" s="58"/>
      <c r="AB8" s="58"/>
      <c r="AC8" s="75"/>
      <c r="AE8" s="37"/>
    </row>
    <row r="9" spans="1:31" ht="15">
      <c r="A9" s="35">
        <v>3</v>
      </c>
      <c r="B9" s="57">
        <v>0.4444444444444444</v>
      </c>
      <c r="C9" s="58"/>
      <c r="D9" s="59"/>
      <c r="E9" s="60" t="s">
        <v>148</v>
      </c>
      <c r="F9" s="61"/>
      <c r="G9" s="61"/>
      <c r="H9" s="61"/>
      <c r="I9" s="61"/>
      <c r="J9" s="58">
        <v>0</v>
      </c>
      <c r="K9" s="58"/>
      <c r="L9" s="27" t="s">
        <v>139</v>
      </c>
      <c r="M9" s="58">
        <v>3</v>
      </c>
      <c r="N9" s="58"/>
      <c r="O9" s="58" t="s">
        <v>149</v>
      </c>
      <c r="P9" s="58"/>
      <c r="Q9" s="58"/>
      <c r="R9" s="58"/>
      <c r="S9" s="59"/>
      <c r="T9" s="76" t="str">
        <f>O10</f>
        <v>駒越小SSS</v>
      </c>
      <c r="U9" s="77"/>
      <c r="V9" s="77"/>
      <c r="W9" s="77"/>
      <c r="X9" s="77"/>
      <c r="Y9" s="57" t="str">
        <f>E10</f>
        <v>SALFUS oRs</v>
      </c>
      <c r="Z9" s="58"/>
      <c r="AA9" s="58"/>
      <c r="AB9" s="58"/>
      <c r="AC9" s="75"/>
      <c r="AE9" s="37"/>
    </row>
    <row r="10" spans="1:31" ht="15">
      <c r="A10" s="35">
        <v>4</v>
      </c>
      <c r="B10" s="57">
        <v>0.4791666666666667</v>
      </c>
      <c r="C10" s="58"/>
      <c r="D10" s="59"/>
      <c r="E10" s="60" t="str">
        <f>E7</f>
        <v>SALFUS oRs</v>
      </c>
      <c r="F10" s="61"/>
      <c r="G10" s="61"/>
      <c r="H10" s="61"/>
      <c r="I10" s="61"/>
      <c r="J10" s="58">
        <v>1</v>
      </c>
      <c r="K10" s="58"/>
      <c r="L10" s="27" t="s">
        <v>139</v>
      </c>
      <c r="M10" s="58">
        <v>0</v>
      </c>
      <c r="N10" s="58"/>
      <c r="O10" s="74" t="str">
        <f>E8</f>
        <v>駒越小SSS</v>
      </c>
      <c r="P10" s="58"/>
      <c r="Q10" s="58"/>
      <c r="R10" s="58"/>
      <c r="S10" s="59"/>
      <c r="T10" s="76" t="str">
        <f>E9</f>
        <v>袖師SSS</v>
      </c>
      <c r="U10" s="77"/>
      <c r="V10" s="77"/>
      <c r="W10" s="77"/>
      <c r="X10" s="77"/>
      <c r="Y10" s="57" t="str">
        <f>O9</f>
        <v>入江SSS</v>
      </c>
      <c r="Z10" s="58"/>
      <c r="AA10" s="58"/>
      <c r="AB10" s="58"/>
      <c r="AC10" s="75"/>
      <c r="AE10" s="37"/>
    </row>
    <row r="11" spans="1:31" ht="15">
      <c r="A11" s="35">
        <v>5</v>
      </c>
      <c r="B11" s="57">
        <v>0.513888888888889</v>
      </c>
      <c r="C11" s="58"/>
      <c r="D11" s="59"/>
      <c r="E11" s="60" t="str">
        <f>E9</f>
        <v>袖師SSS</v>
      </c>
      <c r="F11" s="61"/>
      <c r="G11" s="61"/>
      <c r="H11" s="61"/>
      <c r="I11" s="61"/>
      <c r="J11" s="58">
        <v>1</v>
      </c>
      <c r="K11" s="58"/>
      <c r="L11" s="27" t="s">
        <v>139</v>
      </c>
      <c r="M11" s="58">
        <v>3</v>
      </c>
      <c r="N11" s="58"/>
      <c r="O11" s="58" t="str">
        <f>O7</f>
        <v>清水クラブSS</v>
      </c>
      <c r="P11" s="58"/>
      <c r="Q11" s="58"/>
      <c r="R11" s="58"/>
      <c r="S11" s="59"/>
      <c r="T11" s="76" t="str">
        <f>E12</f>
        <v>入江SSS</v>
      </c>
      <c r="U11" s="77"/>
      <c r="V11" s="77"/>
      <c r="W11" s="77"/>
      <c r="X11" s="77"/>
      <c r="Y11" s="57" t="str">
        <f>O12</f>
        <v>清水北SSS</v>
      </c>
      <c r="Z11" s="58"/>
      <c r="AA11" s="58"/>
      <c r="AB11" s="58"/>
      <c r="AC11" s="75"/>
      <c r="AE11" s="37"/>
    </row>
    <row r="12" spans="1:31" ht="15">
      <c r="A12" s="35">
        <v>6</v>
      </c>
      <c r="B12" s="54">
        <v>0.548611111111111</v>
      </c>
      <c r="C12" s="55"/>
      <c r="D12" s="70"/>
      <c r="E12" s="71" t="str">
        <f>O9</f>
        <v>入江SSS</v>
      </c>
      <c r="F12" s="72"/>
      <c r="G12" s="72"/>
      <c r="H12" s="72"/>
      <c r="I12" s="72"/>
      <c r="J12" s="55">
        <v>3</v>
      </c>
      <c r="K12" s="55"/>
      <c r="L12" s="34" t="s">
        <v>139</v>
      </c>
      <c r="M12" s="55">
        <v>1</v>
      </c>
      <c r="N12" s="55"/>
      <c r="O12" s="55" t="str">
        <f>O8</f>
        <v>清水北SSS</v>
      </c>
      <c r="P12" s="55"/>
      <c r="Q12" s="55"/>
      <c r="R12" s="55"/>
      <c r="S12" s="70"/>
      <c r="T12" s="73" t="str">
        <f>O11</f>
        <v>清水クラブSS</v>
      </c>
      <c r="U12" s="73"/>
      <c r="V12" s="73"/>
      <c r="W12" s="73"/>
      <c r="X12" s="73"/>
      <c r="Y12" s="54" t="str">
        <f>E11</f>
        <v>袖師SSS</v>
      </c>
      <c r="Z12" s="55"/>
      <c r="AA12" s="55"/>
      <c r="AB12" s="55"/>
      <c r="AC12" s="56"/>
      <c r="AE12" s="37"/>
    </row>
    <row r="13" spans="1:31" ht="15.75" thickBot="1">
      <c r="A13" s="28"/>
      <c r="B13" s="65"/>
      <c r="C13" s="63"/>
      <c r="D13" s="66"/>
      <c r="E13" s="67"/>
      <c r="F13" s="68"/>
      <c r="G13" s="68"/>
      <c r="H13" s="68"/>
      <c r="I13" s="68"/>
      <c r="J13" s="63"/>
      <c r="K13" s="63"/>
      <c r="L13" s="29" t="s">
        <v>139</v>
      </c>
      <c r="M13" s="63"/>
      <c r="N13" s="63"/>
      <c r="O13" s="63"/>
      <c r="P13" s="63"/>
      <c r="Q13" s="63"/>
      <c r="R13" s="63"/>
      <c r="S13" s="63"/>
      <c r="T13" s="69"/>
      <c r="U13" s="69"/>
      <c r="V13" s="69"/>
      <c r="W13" s="69"/>
      <c r="X13" s="69"/>
      <c r="Y13" s="62"/>
      <c r="Z13" s="63"/>
      <c r="AA13" s="63"/>
      <c r="AB13" s="63"/>
      <c r="AC13" s="64"/>
      <c r="AE13" s="37"/>
    </row>
    <row r="14" ht="15">
      <c r="AE14" s="37"/>
    </row>
    <row r="15" spans="1:31" ht="15.75" thickBot="1">
      <c r="A15" s="24">
        <v>9</v>
      </c>
      <c r="B15" s="24" t="s">
        <v>126</v>
      </c>
      <c r="C15" s="24">
        <v>22</v>
      </c>
      <c r="D15" s="24" t="s">
        <v>128</v>
      </c>
      <c r="E15" s="24" t="s">
        <v>129</v>
      </c>
      <c r="F15" s="24" t="s">
        <v>164</v>
      </c>
      <c r="G15" s="24" t="s">
        <v>130</v>
      </c>
      <c r="H15" s="24"/>
      <c r="I15" s="25" t="s">
        <v>131</v>
      </c>
      <c r="J15" s="24"/>
      <c r="K15" s="85" t="s">
        <v>119</v>
      </c>
      <c r="L15" s="85"/>
      <c r="M15" s="85"/>
      <c r="N15" s="85"/>
      <c r="O15" s="85"/>
      <c r="P15" s="85"/>
      <c r="Q15" s="85"/>
      <c r="R15" s="85"/>
      <c r="S15" s="85"/>
      <c r="T15" s="25" t="s">
        <v>132</v>
      </c>
      <c r="U15" s="24"/>
      <c r="V15" s="24"/>
      <c r="W15" s="86" t="s">
        <v>160</v>
      </c>
      <c r="X15" s="86"/>
      <c r="Y15" s="86"/>
      <c r="Z15" s="86"/>
      <c r="AA15" s="86"/>
      <c r="AB15" s="86"/>
      <c r="AC15" s="26"/>
      <c r="AE15" s="37"/>
    </row>
    <row r="16" spans="1:31" ht="15">
      <c r="A16" s="90" t="s">
        <v>133</v>
      </c>
      <c r="B16" s="92" t="s">
        <v>134</v>
      </c>
      <c r="C16" s="93"/>
      <c r="D16" s="94"/>
      <c r="E16" s="98" t="s">
        <v>135</v>
      </c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8" t="s">
        <v>136</v>
      </c>
      <c r="U16" s="99"/>
      <c r="V16" s="99"/>
      <c r="W16" s="99"/>
      <c r="X16" s="99"/>
      <c r="Y16" s="99"/>
      <c r="Z16" s="99"/>
      <c r="AA16" s="99"/>
      <c r="AB16" s="99"/>
      <c r="AC16" s="102"/>
      <c r="AE16" s="37"/>
    </row>
    <row r="17" spans="1:31" ht="15.75" thickBot="1">
      <c r="A17" s="91"/>
      <c r="B17" s="95"/>
      <c r="C17" s="96"/>
      <c r="D17" s="97"/>
      <c r="E17" s="100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3" t="s">
        <v>137</v>
      </c>
      <c r="U17" s="103"/>
      <c r="V17" s="103"/>
      <c r="W17" s="103"/>
      <c r="X17" s="103"/>
      <c r="Y17" s="100" t="s">
        <v>138</v>
      </c>
      <c r="Z17" s="101"/>
      <c r="AA17" s="101"/>
      <c r="AB17" s="101"/>
      <c r="AC17" s="104"/>
      <c r="AE17" s="37"/>
    </row>
    <row r="18" spans="1:31" ht="15.75" thickTop="1">
      <c r="A18" s="33">
        <v>1</v>
      </c>
      <c r="B18" s="78">
        <v>0.375</v>
      </c>
      <c r="C18" s="79"/>
      <c r="D18" s="80"/>
      <c r="E18" s="81" t="s">
        <v>144</v>
      </c>
      <c r="F18" s="82"/>
      <c r="G18" s="82"/>
      <c r="H18" s="82"/>
      <c r="I18" s="82"/>
      <c r="J18" s="79">
        <v>3</v>
      </c>
      <c r="K18" s="79"/>
      <c r="L18" s="32" t="s">
        <v>139</v>
      </c>
      <c r="M18" s="79">
        <v>1</v>
      </c>
      <c r="N18" s="79"/>
      <c r="O18" s="79" t="s">
        <v>148</v>
      </c>
      <c r="P18" s="79"/>
      <c r="Q18" s="79"/>
      <c r="R18" s="79"/>
      <c r="S18" s="80"/>
      <c r="T18" s="84" t="str">
        <f>O19</f>
        <v>駒越小SSS</v>
      </c>
      <c r="U18" s="84"/>
      <c r="V18" s="84"/>
      <c r="W18" s="84"/>
      <c r="X18" s="84"/>
      <c r="Y18" s="87" t="str">
        <f>E19</f>
        <v>入江SSS</v>
      </c>
      <c r="Z18" s="88"/>
      <c r="AA18" s="88"/>
      <c r="AB18" s="88"/>
      <c r="AC18" s="89"/>
      <c r="AE18" s="37"/>
    </row>
    <row r="19" spans="1:31" ht="13.5">
      <c r="A19" s="35">
        <v>2</v>
      </c>
      <c r="B19" s="57">
        <v>0.40972222222222227</v>
      </c>
      <c r="C19" s="58"/>
      <c r="D19" s="59"/>
      <c r="E19" s="60" t="s">
        <v>149</v>
      </c>
      <c r="F19" s="61"/>
      <c r="G19" s="61"/>
      <c r="H19" s="61"/>
      <c r="I19" s="61"/>
      <c r="J19" s="58">
        <v>1</v>
      </c>
      <c r="K19" s="58"/>
      <c r="L19" s="27" t="s">
        <v>139</v>
      </c>
      <c r="M19" s="58">
        <v>2</v>
      </c>
      <c r="N19" s="58"/>
      <c r="O19" s="58" t="s">
        <v>161</v>
      </c>
      <c r="P19" s="58"/>
      <c r="Q19" s="58"/>
      <c r="R19" s="58"/>
      <c r="S19" s="59"/>
      <c r="T19" s="76" t="str">
        <f>E18</f>
        <v>SALFUS oRs</v>
      </c>
      <c r="U19" s="77"/>
      <c r="V19" s="77"/>
      <c r="W19" s="77"/>
      <c r="X19" s="77"/>
      <c r="Y19" s="57" t="str">
        <f>O18</f>
        <v>袖師SSS</v>
      </c>
      <c r="Z19" s="58"/>
      <c r="AA19" s="58"/>
      <c r="AB19" s="58"/>
      <c r="AC19" s="75"/>
      <c r="AE19" s="36"/>
    </row>
    <row r="20" spans="1:31" ht="13.5">
      <c r="A20" s="35">
        <v>3</v>
      </c>
      <c r="B20" s="57">
        <v>0.4444444444444444</v>
      </c>
      <c r="C20" s="58"/>
      <c r="D20" s="59"/>
      <c r="E20" s="60" t="s">
        <v>162</v>
      </c>
      <c r="F20" s="61"/>
      <c r="G20" s="61"/>
      <c r="H20" s="61"/>
      <c r="I20" s="61"/>
      <c r="J20" s="58">
        <v>0</v>
      </c>
      <c r="K20" s="58"/>
      <c r="L20" s="27" t="s">
        <v>139</v>
      </c>
      <c r="M20" s="58">
        <v>3</v>
      </c>
      <c r="N20" s="58"/>
      <c r="O20" s="58" t="s">
        <v>163</v>
      </c>
      <c r="P20" s="58"/>
      <c r="Q20" s="58"/>
      <c r="R20" s="58"/>
      <c r="S20" s="59"/>
      <c r="T20" s="76" t="str">
        <f>O21</f>
        <v>入江SSS</v>
      </c>
      <c r="U20" s="77"/>
      <c r="V20" s="77"/>
      <c r="W20" s="77"/>
      <c r="X20" s="77"/>
      <c r="Y20" s="57" t="str">
        <f>E21</f>
        <v>SALFUS oRs</v>
      </c>
      <c r="Z20" s="58"/>
      <c r="AA20" s="58"/>
      <c r="AB20" s="58"/>
      <c r="AC20" s="75"/>
      <c r="AE20" s="36"/>
    </row>
    <row r="21" spans="1:31" ht="13.5">
      <c r="A21" s="35">
        <v>4</v>
      </c>
      <c r="B21" s="57">
        <v>0.4791666666666667</v>
      </c>
      <c r="C21" s="58"/>
      <c r="D21" s="59"/>
      <c r="E21" s="60" t="str">
        <f>E18</f>
        <v>SALFUS oRs</v>
      </c>
      <c r="F21" s="61"/>
      <c r="G21" s="61"/>
      <c r="H21" s="61"/>
      <c r="I21" s="61"/>
      <c r="J21" s="58">
        <v>7</v>
      </c>
      <c r="K21" s="58"/>
      <c r="L21" s="27" t="s">
        <v>139</v>
      </c>
      <c r="M21" s="58">
        <v>0</v>
      </c>
      <c r="N21" s="58"/>
      <c r="O21" s="74" t="str">
        <f>E19</f>
        <v>入江SSS</v>
      </c>
      <c r="P21" s="58"/>
      <c r="Q21" s="58"/>
      <c r="R21" s="58"/>
      <c r="S21" s="59"/>
      <c r="T21" s="76" t="str">
        <f>E20</f>
        <v>清水北SSS</v>
      </c>
      <c r="U21" s="77"/>
      <c r="V21" s="77"/>
      <c r="W21" s="77"/>
      <c r="X21" s="77"/>
      <c r="Y21" s="57" t="str">
        <f>O20</f>
        <v>清水クラブSS</v>
      </c>
      <c r="Z21" s="58"/>
      <c r="AA21" s="58"/>
      <c r="AB21" s="58"/>
      <c r="AC21" s="75"/>
      <c r="AE21" s="36"/>
    </row>
    <row r="22" spans="1:31" ht="13.5">
      <c r="A22" s="35">
        <v>5</v>
      </c>
      <c r="B22" s="57">
        <v>0.513888888888889</v>
      </c>
      <c r="C22" s="58"/>
      <c r="D22" s="59"/>
      <c r="E22" s="60" t="str">
        <f>E20</f>
        <v>清水北SSS</v>
      </c>
      <c r="F22" s="61"/>
      <c r="G22" s="61"/>
      <c r="H22" s="61"/>
      <c r="I22" s="61"/>
      <c r="J22" s="58">
        <v>1</v>
      </c>
      <c r="K22" s="58"/>
      <c r="L22" s="27" t="s">
        <v>139</v>
      </c>
      <c r="M22" s="58">
        <v>2</v>
      </c>
      <c r="N22" s="58"/>
      <c r="O22" s="58" t="str">
        <f>O18</f>
        <v>袖師SSS</v>
      </c>
      <c r="P22" s="58"/>
      <c r="Q22" s="58"/>
      <c r="R22" s="58"/>
      <c r="S22" s="59"/>
      <c r="T22" s="76" t="str">
        <f>E23</f>
        <v>清水クラブSS</v>
      </c>
      <c r="U22" s="77"/>
      <c r="V22" s="77"/>
      <c r="W22" s="77"/>
      <c r="X22" s="77"/>
      <c r="Y22" s="57" t="str">
        <f>O23</f>
        <v>駒越小SSS</v>
      </c>
      <c r="Z22" s="58"/>
      <c r="AA22" s="58"/>
      <c r="AB22" s="58"/>
      <c r="AC22" s="75"/>
      <c r="AE22" s="36"/>
    </row>
    <row r="23" spans="1:29" ht="13.5">
      <c r="A23" s="35">
        <v>6</v>
      </c>
      <c r="B23" s="54">
        <v>0.548611111111111</v>
      </c>
      <c r="C23" s="55"/>
      <c r="D23" s="70"/>
      <c r="E23" s="71" t="str">
        <f>O20</f>
        <v>清水クラブSS</v>
      </c>
      <c r="F23" s="72"/>
      <c r="G23" s="72"/>
      <c r="H23" s="72"/>
      <c r="I23" s="72"/>
      <c r="J23" s="55">
        <v>9</v>
      </c>
      <c r="K23" s="55"/>
      <c r="L23" s="34" t="s">
        <v>139</v>
      </c>
      <c r="M23" s="55">
        <v>0</v>
      </c>
      <c r="N23" s="55"/>
      <c r="O23" s="55" t="str">
        <f>O19</f>
        <v>駒越小SSS</v>
      </c>
      <c r="P23" s="55"/>
      <c r="Q23" s="55"/>
      <c r="R23" s="55"/>
      <c r="S23" s="70"/>
      <c r="T23" s="73" t="str">
        <f>O22</f>
        <v>袖師SSS</v>
      </c>
      <c r="U23" s="73"/>
      <c r="V23" s="73"/>
      <c r="W23" s="73"/>
      <c r="X23" s="73"/>
      <c r="Y23" s="54" t="str">
        <f>E22</f>
        <v>清水北SSS</v>
      </c>
      <c r="Z23" s="55"/>
      <c r="AA23" s="55"/>
      <c r="AB23" s="55"/>
      <c r="AC23" s="56"/>
    </row>
    <row r="24" spans="1:29" ht="14.25" thickBot="1">
      <c r="A24" s="28"/>
      <c r="B24" s="65"/>
      <c r="C24" s="63"/>
      <c r="D24" s="66"/>
      <c r="E24" s="67"/>
      <c r="F24" s="68"/>
      <c r="G24" s="68"/>
      <c r="H24" s="68"/>
      <c r="I24" s="68"/>
      <c r="J24" s="63"/>
      <c r="K24" s="63"/>
      <c r="L24" s="29" t="s">
        <v>139</v>
      </c>
      <c r="M24" s="63"/>
      <c r="N24" s="63"/>
      <c r="O24" s="63"/>
      <c r="P24" s="63"/>
      <c r="Q24" s="63"/>
      <c r="R24" s="63"/>
      <c r="S24" s="63"/>
      <c r="T24" s="69"/>
      <c r="U24" s="69"/>
      <c r="V24" s="69"/>
      <c r="W24" s="69"/>
      <c r="X24" s="69"/>
      <c r="Y24" s="62"/>
      <c r="Z24" s="63"/>
      <c r="AA24" s="63"/>
      <c r="AB24" s="63"/>
      <c r="AC24" s="64"/>
    </row>
    <row r="26" spans="1:29" ht="14.25" thickBot="1">
      <c r="A26" s="24">
        <v>9</v>
      </c>
      <c r="B26" s="24" t="s">
        <v>126</v>
      </c>
      <c r="C26" s="24">
        <v>23</v>
      </c>
      <c r="D26" s="24" t="s">
        <v>128</v>
      </c>
      <c r="E26" s="24" t="s">
        <v>129</v>
      </c>
      <c r="F26" s="24" t="s">
        <v>165</v>
      </c>
      <c r="G26" s="24" t="s">
        <v>130</v>
      </c>
      <c r="H26" s="24"/>
      <c r="I26" s="25" t="s">
        <v>131</v>
      </c>
      <c r="J26" s="24"/>
      <c r="K26" s="85" t="s">
        <v>119</v>
      </c>
      <c r="L26" s="85"/>
      <c r="M26" s="85"/>
      <c r="N26" s="85"/>
      <c r="O26" s="85"/>
      <c r="P26" s="85"/>
      <c r="Q26" s="85"/>
      <c r="R26" s="85"/>
      <c r="S26" s="85"/>
      <c r="T26" s="25" t="s">
        <v>132</v>
      </c>
      <c r="U26" s="24"/>
      <c r="V26" s="24"/>
      <c r="W26" s="86" t="s">
        <v>160</v>
      </c>
      <c r="X26" s="86"/>
      <c r="Y26" s="86"/>
      <c r="Z26" s="86"/>
      <c r="AA26" s="86"/>
      <c r="AB26" s="86"/>
      <c r="AC26" s="26"/>
    </row>
    <row r="27" spans="1:29" ht="13.5">
      <c r="A27" s="90" t="s">
        <v>133</v>
      </c>
      <c r="B27" s="92" t="s">
        <v>134</v>
      </c>
      <c r="C27" s="93"/>
      <c r="D27" s="94"/>
      <c r="E27" s="98" t="s">
        <v>135</v>
      </c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8" t="s">
        <v>136</v>
      </c>
      <c r="U27" s="99"/>
      <c r="V27" s="99"/>
      <c r="W27" s="99"/>
      <c r="X27" s="99"/>
      <c r="Y27" s="99"/>
      <c r="Z27" s="99"/>
      <c r="AA27" s="99"/>
      <c r="AB27" s="99"/>
      <c r="AC27" s="102"/>
    </row>
    <row r="28" spans="1:31" ht="14.25" thickBot="1">
      <c r="A28" s="91"/>
      <c r="B28" s="95"/>
      <c r="C28" s="96"/>
      <c r="D28" s="97"/>
      <c r="E28" s="100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3" t="s">
        <v>137</v>
      </c>
      <c r="U28" s="103"/>
      <c r="V28" s="103"/>
      <c r="W28" s="103"/>
      <c r="X28" s="103"/>
      <c r="Y28" s="100" t="s">
        <v>138</v>
      </c>
      <c r="Z28" s="101"/>
      <c r="AA28" s="101"/>
      <c r="AB28" s="101"/>
      <c r="AC28" s="104"/>
      <c r="AE28" s="36"/>
    </row>
    <row r="29" spans="1:31" ht="14.25" thickTop="1">
      <c r="A29" s="33">
        <v>1</v>
      </c>
      <c r="B29" s="78">
        <v>0.4166666666666667</v>
      </c>
      <c r="C29" s="79"/>
      <c r="D29" s="80"/>
      <c r="E29" s="81" t="s">
        <v>144</v>
      </c>
      <c r="F29" s="82"/>
      <c r="G29" s="82"/>
      <c r="H29" s="82"/>
      <c r="I29" s="82"/>
      <c r="J29" s="79">
        <v>2</v>
      </c>
      <c r="K29" s="79"/>
      <c r="L29" s="32" t="s">
        <v>139</v>
      </c>
      <c r="M29" s="79">
        <v>0</v>
      </c>
      <c r="N29" s="79"/>
      <c r="O29" s="79" t="s">
        <v>166</v>
      </c>
      <c r="P29" s="79"/>
      <c r="Q29" s="79"/>
      <c r="R29" s="79"/>
      <c r="S29" s="80"/>
      <c r="T29" s="83" t="str">
        <f>E30</f>
        <v>清水クラブSS</v>
      </c>
      <c r="U29" s="84"/>
      <c r="V29" s="84"/>
      <c r="W29" s="84"/>
      <c r="X29" s="84"/>
      <c r="Y29" s="87" t="str">
        <f>O30</f>
        <v>入江SSS</v>
      </c>
      <c r="Z29" s="88"/>
      <c r="AA29" s="88"/>
      <c r="AB29" s="88"/>
      <c r="AC29" s="89"/>
      <c r="AE29" s="36"/>
    </row>
    <row r="30" spans="1:31" ht="13.5">
      <c r="A30" s="35">
        <v>2</v>
      </c>
      <c r="B30" s="57">
        <v>0.4513888888888889</v>
      </c>
      <c r="C30" s="58"/>
      <c r="D30" s="59"/>
      <c r="E30" s="60" t="s">
        <v>145</v>
      </c>
      <c r="F30" s="61"/>
      <c r="G30" s="61"/>
      <c r="H30" s="61"/>
      <c r="I30" s="61"/>
      <c r="J30" s="58">
        <v>9</v>
      </c>
      <c r="K30" s="58"/>
      <c r="L30" s="27" t="s">
        <v>139</v>
      </c>
      <c r="M30" s="58">
        <v>0</v>
      </c>
      <c r="N30" s="58"/>
      <c r="O30" s="58" t="s">
        <v>167</v>
      </c>
      <c r="P30" s="58"/>
      <c r="Q30" s="58"/>
      <c r="R30" s="58"/>
      <c r="S30" s="59"/>
      <c r="T30" s="77" t="str">
        <f>O31</f>
        <v>袖師SSS</v>
      </c>
      <c r="U30" s="77"/>
      <c r="V30" s="77"/>
      <c r="W30" s="77"/>
      <c r="X30" s="77"/>
      <c r="Y30" s="57" t="str">
        <f>E31</f>
        <v>駒越小SSS</v>
      </c>
      <c r="Z30" s="58"/>
      <c r="AA30" s="58"/>
      <c r="AB30" s="58"/>
      <c r="AC30" s="75"/>
      <c r="AE30" s="36"/>
    </row>
    <row r="31" spans="1:31" ht="13.5">
      <c r="A31" s="35">
        <v>3</v>
      </c>
      <c r="B31" s="57">
        <v>0.4861111111111111</v>
      </c>
      <c r="C31" s="58"/>
      <c r="D31" s="59"/>
      <c r="E31" s="60" t="s">
        <v>146</v>
      </c>
      <c r="F31" s="61"/>
      <c r="G31" s="61"/>
      <c r="H31" s="61"/>
      <c r="I31" s="61"/>
      <c r="J31" s="58">
        <v>2</v>
      </c>
      <c r="K31" s="58"/>
      <c r="L31" s="27" t="s">
        <v>139</v>
      </c>
      <c r="M31" s="58">
        <v>0</v>
      </c>
      <c r="N31" s="58"/>
      <c r="O31" s="58" t="s">
        <v>168</v>
      </c>
      <c r="P31" s="58"/>
      <c r="Q31" s="58"/>
      <c r="R31" s="58"/>
      <c r="S31" s="59"/>
      <c r="T31" s="76" t="str">
        <f>E29</f>
        <v>SALFUS oRs</v>
      </c>
      <c r="U31" s="77"/>
      <c r="V31" s="77"/>
      <c r="W31" s="77"/>
      <c r="X31" s="77"/>
      <c r="Y31" s="57" t="str">
        <f>O29</f>
        <v>清水北SSS</v>
      </c>
      <c r="Z31" s="58"/>
      <c r="AA31" s="58"/>
      <c r="AB31" s="58"/>
      <c r="AC31" s="75"/>
      <c r="AE31" s="36"/>
    </row>
    <row r="32" spans="1:31" ht="13.5">
      <c r="A32" s="35">
        <v>4</v>
      </c>
      <c r="B32" s="57"/>
      <c r="C32" s="58"/>
      <c r="D32" s="59"/>
      <c r="E32" s="60"/>
      <c r="F32" s="61"/>
      <c r="G32" s="61"/>
      <c r="H32" s="61"/>
      <c r="I32" s="61"/>
      <c r="J32" s="58"/>
      <c r="K32" s="58"/>
      <c r="L32" s="27" t="s">
        <v>139</v>
      </c>
      <c r="M32" s="58"/>
      <c r="N32" s="58"/>
      <c r="O32" s="74"/>
      <c r="P32" s="58"/>
      <c r="Q32" s="58"/>
      <c r="R32" s="58"/>
      <c r="S32" s="59"/>
      <c r="T32" s="77"/>
      <c r="U32" s="77"/>
      <c r="V32" s="77"/>
      <c r="W32" s="77"/>
      <c r="X32" s="77"/>
      <c r="Y32" s="57"/>
      <c r="Z32" s="58"/>
      <c r="AA32" s="58"/>
      <c r="AB32" s="58"/>
      <c r="AC32" s="75"/>
      <c r="AE32" s="36"/>
    </row>
    <row r="33" spans="1:31" ht="13.5">
      <c r="A33" s="35">
        <v>5</v>
      </c>
      <c r="B33" s="57"/>
      <c r="C33" s="58"/>
      <c r="D33" s="59"/>
      <c r="E33" s="60"/>
      <c r="F33" s="61"/>
      <c r="G33" s="61"/>
      <c r="H33" s="61"/>
      <c r="I33" s="61"/>
      <c r="J33" s="58"/>
      <c r="K33" s="58"/>
      <c r="L33" s="27" t="s">
        <v>139</v>
      </c>
      <c r="M33" s="58"/>
      <c r="N33" s="58"/>
      <c r="O33" s="58"/>
      <c r="P33" s="58"/>
      <c r="Q33" s="58"/>
      <c r="R33" s="58"/>
      <c r="S33" s="59"/>
      <c r="T33" s="77"/>
      <c r="U33" s="77"/>
      <c r="V33" s="77"/>
      <c r="W33" s="77"/>
      <c r="X33" s="77"/>
      <c r="Y33" s="57"/>
      <c r="Z33" s="58"/>
      <c r="AA33" s="58"/>
      <c r="AB33" s="58"/>
      <c r="AC33" s="75"/>
      <c r="AE33" s="36"/>
    </row>
    <row r="34" spans="1:29" ht="13.5">
      <c r="A34" s="35">
        <v>6</v>
      </c>
      <c r="B34" s="54"/>
      <c r="C34" s="55"/>
      <c r="D34" s="70"/>
      <c r="E34" s="71"/>
      <c r="F34" s="72"/>
      <c r="G34" s="72"/>
      <c r="H34" s="72"/>
      <c r="I34" s="72"/>
      <c r="J34" s="55"/>
      <c r="K34" s="55"/>
      <c r="L34" s="34" t="s">
        <v>139</v>
      </c>
      <c r="M34" s="55"/>
      <c r="N34" s="55"/>
      <c r="O34" s="55"/>
      <c r="P34" s="55"/>
      <c r="Q34" s="55"/>
      <c r="R34" s="55"/>
      <c r="S34" s="70"/>
      <c r="T34" s="73"/>
      <c r="U34" s="73"/>
      <c r="V34" s="73"/>
      <c r="W34" s="73"/>
      <c r="X34" s="73"/>
      <c r="Y34" s="54"/>
      <c r="Z34" s="55"/>
      <c r="AA34" s="55"/>
      <c r="AB34" s="55"/>
      <c r="AC34" s="56"/>
    </row>
    <row r="35" spans="1:29" ht="14.25" thickBot="1">
      <c r="A35" s="28"/>
      <c r="B35" s="65"/>
      <c r="C35" s="63"/>
      <c r="D35" s="66"/>
      <c r="E35" s="67"/>
      <c r="F35" s="68"/>
      <c r="G35" s="68"/>
      <c r="H35" s="68"/>
      <c r="I35" s="68"/>
      <c r="J35" s="63"/>
      <c r="K35" s="63"/>
      <c r="L35" s="29" t="s">
        <v>139</v>
      </c>
      <c r="M35" s="63"/>
      <c r="N35" s="63"/>
      <c r="O35" s="63"/>
      <c r="P35" s="63"/>
      <c r="Q35" s="63"/>
      <c r="R35" s="63"/>
      <c r="S35" s="63"/>
      <c r="T35" s="69"/>
      <c r="U35" s="69"/>
      <c r="V35" s="69"/>
      <c r="W35" s="69"/>
      <c r="X35" s="69"/>
      <c r="Y35" s="62"/>
      <c r="Z35" s="63"/>
      <c r="AA35" s="63"/>
      <c r="AB35" s="63"/>
      <c r="AC35" s="64"/>
    </row>
  </sheetData>
  <sheetProtection/>
  <mergeCells count="173">
    <mergeCell ref="A1:AB1"/>
    <mergeCell ref="A3:AB3"/>
    <mergeCell ref="K4:S4"/>
    <mergeCell ref="W4:AB4"/>
    <mergeCell ref="A5:A6"/>
    <mergeCell ref="B5:D6"/>
    <mergeCell ref="E5:S6"/>
    <mergeCell ref="T5:AC5"/>
    <mergeCell ref="T6:X6"/>
    <mergeCell ref="Y6:AC6"/>
    <mergeCell ref="Y13:AC13"/>
    <mergeCell ref="B8:D8"/>
    <mergeCell ref="E8:I8"/>
    <mergeCell ref="B7:D7"/>
    <mergeCell ref="E7:I7"/>
    <mergeCell ref="J7:K7"/>
    <mergeCell ref="M7:N7"/>
    <mergeCell ref="O7:S7"/>
    <mergeCell ref="T7:X7"/>
    <mergeCell ref="B13:D13"/>
    <mergeCell ref="E13:I13"/>
    <mergeCell ref="J13:K13"/>
    <mergeCell ref="M13:N13"/>
    <mergeCell ref="O13:S13"/>
    <mergeCell ref="T13:X13"/>
    <mergeCell ref="B11:D11"/>
    <mergeCell ref="E11:I11"/>
    <mergeCell ref="J11:K11"/>
    <mergeCell ref="M11:N11"/>
    <mergeCell ref="O11:S11"/>
    <mergeCell ref="Y7:AC7"/>
    <mergeCell ref="Y12:AC12"/>
    <mergeCell ref="J8:K8"/>
    <mergeCell ref="M8:N8"/>
    <mergeCell ref="O8:S8"/>
    <mergeCell ref="T8:X8"/>
    <mergeCell ref="Y8:AC8"/>
    <mergeCell ref="J9:K9"/>
    <mergeCell ref="M9:N9"/>
    <mergeCell ref="O9:S9"/>
    <mergeCell ref="B12:D12"/>
    <mergeCell ref="E12:I12"/>
    <mergeCell ref="J12:K12"/>
    <mergeCell ref="M12:N12"/>
    <mergeCell ref="O12:S12"/>
    <mergeCell ref="T12:X12"/>
    <mergeCell ref="Y9:AC9"/>
    <mergeCell ref="B10:D10"/>
    <mergeCell ref="E10:I10"/>
    <mergeCell ref="J10:K10"/>
    <mergeCell ref="M10:N10"/>
    <mergeCell ref="O10:S10"/>
    <mergeCell ref="T10:X10"/>
    <mergeCell ref="Y10:AC10"/>
    <mergeCell ref="B9:D9"/>
    <mergeCell ref="E9:I9"/>
    <mergeCell ref="A16:A17"/>
    <mergeCell ref="B16:D17"/>
    <mergeCell ref="E16:S17"/>
    <mergeCell ref="T16:AC16"/>
    <mergeCell ref="T17:X17"/>
    <mergeCell ref="Y17:AC17"/>
    <mergeCell ref="T9:X9"/>
    <mergeCell ref="T11:X11"/>
    <mergeCell ref="Y11:AC11"/>
    <mergeCell ref="J18:K18"/>
    <mergeCell ref="M18:N18"/>
    <mergeCell ref="O18:S18"/>
    <mergeCell ref="T18:X18"/>
    <mergeCell ref="K15:S15"/>
    <mergeCell ref="W15:AB15"/>
    <mergeCell ref="Y18:AC18"/>
    <mergeCell ref="B19:D19"/>
    <mergeCell ref="E19:I19"/>
    <mergeCell ref="J19:K19"/>
    <mergeCell ref="M19:N19"/>
    <mergeCell ref="O19:S19"/>
    <mergeCell ref="T19:X19"/>
    <mergeCell ref="Y19:AC19"/>
    <mergeCell ref="B18:D18"/>
    <mergeCell ref="E18:I18"/>
    <mergeCell ref="T21:X21"/>
    <mergeCell ref="Y21:AC21"/>
    <mergeCell ref="B20:D20"/>
    <mergeCell ref="E20:I20"/>
    <mergeCell ref="J20:K20"/>
    <mergeCell ref="M20:N20"/>
    <mergeCell ref="O20:S20"/>
    <mergeCell ref="Y22:AC22"/>
    <mergeCell ref="T20:X20"/>
    <mergeCell ref="J22:K22"/>
    <mergeCell ref="M22:N22"/>
    <mergeCell ref="O22:S22"/>
    <mergeCell ref="T22:X22"/>
    <mergeCell ref="Y20:AC20"/>
    <mergeCell ref="E23:I23"/>
    <mergeCell ref="J23:K23"/>
    <mergeCell ref="M23:N23"/>
    <mergeCell ref="O23:S23"/>
    <mergeCell ref="T23:X23"/>
    <mergeCell ref="B21:D21"/>
    <mergeCell ref="E21:I21"/>
    <mergeCell ref="J21:K21"/>
    <mergeCell ref="M21:N21"/>
    <mergeCell ref="O21:S21"/>
    <mergeCell ref="Y23:AC23"/>
    <mergeCell ref="B22:D22"/>
    <mergeCell ref="E22:I22"/>
    <mergeCell ref="B24:D24"/>
    <mergeCell ref="E24:I24"/>
    <mergeCell ref="J24:K24"/>
    <mergeCell ref="M24:N24"/>
    <mergeCell ref="O24:S24"/>
    <mergeCell ref="T24:X24"/>
    <mergeCell ref="B23:D23"/>
    <mergeCell ref="A27:A28"/>
    <mergeCell ref="B27:D28"/>
    <mergeCell ref="E27:S28"/>
    <mergeCell ref="T27:AC27"/>
    <mergeCell ref="T28:X28"/>
    <mergeCell ref="Y28:AC28"/>
    <mergeCell ref="J29:K29"/>
    <mergeCell ref="M29:N29"/>
    <mergeCell ref="O29:S29"/>
    <mergeCell ref="T29:X29"/>
    <mergeCell ref="Y24:AC24"/>
    <mergeCell ref="K26:S26"/>
    <mergeCell ref="W26:AB26"/>
    <mergeCell ref="Y29:AC29"/>
    <mergeCell ref="B30:D30"/>
    <mergeCell ref="E30:I30"/>
    <mergeCell ref="J30:K30"/>
    <mergeCell ref="M30:N30"/>
    <mergeCell ref="O30:S30"/>
    <mergeCell ref="T30:X30"/>
    <mergeCell ref="Y30:AC30"/>
    <mergeCell ref="B29:D29"/>
    <mergeCell ref="E29:I29"/>
    <mergeCell ref="T32:X32"/>
    <mergeCell ref="Y32:AC32"/>
    <mergeCell ref="B31:D31"/>
    <mergeCell ref="E31:I31"/>
    <mergeCell ref="J31:K31"/>
    <mergeCell ref="M31:N31"/>
    <mergeCell ref="O31:S31"/>
    <mergeCell ref="T31:X31"/>
    <mergeCell ref="J33:K33"/>
    <mergeCell ref="M33:N33"/>
    <mergeCell ref="O33:S33"/>
    <mergeCell ref="T33:X33"/>
    <mergeCell ref="Y31:AC31"/>
    <mergeCell ref="B32:D32"/>
    <mergeCell ref="E32:I32"/>
    <mergeCell ref="J32:K32"/>
    <mergeCell ref="M32:N32"/>
    <mergeCell ref="O32:S32"/>
    <mergeCell ref="Y33:AC33"/>
    <mergeCell ref="B34:D34"/>
    <mergeCell ref="E34:I34"/>
    <mergeCell ref="J34:K34"/>
    <mergeCell ref="M34:N34"/>
    <mergeCell ref="O34:S34"/>
    <mergeCell ref="T34:X34"/>
    <mergeCell ref="Y34:AC34"/>
    <mergeCell ref="B33:D33"/>
    <mergeCell ref="E33:I33"/>
    <mergeCell ref="Y35:AC35"/>
    <mergeCell ref="B35:D35"/>
    <mergeCell ref="E35:I35"/>
    <mergeCell ref="J35:K35"/>
    <mergeCell ref="M35:N35"/>
    <mergeCell ref="O35:S35"/>
    <mergeCell ref="T35:X3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4"/>
  <sheetViews>
    <sheetView zoomScalePageLayoutView="0" workbookViewId="0" topLeftCell="A1">
      <selection activeCell="AH23" sqref="AH23"/>
    </sheetView>
  </sheetViews>
  <sheetFormatPr defaultColWidth="9.140625" defaultRowHeight="15"/>
  <cols>
    <col min="1" max="9" width="3.140625" style="30" customWidth="1"/>
    <col min="10" max="11" width="2.421875" style="30" customWidth="1"/>
    <col min="12" max="12" width="3.140625" style="30" customWidth="1"/>
    <col min="13" max="14" width="2.421875" style="31" customWidth="1"/>
    <col min="15" max="29" width="3.140625" style="31" customWidth="1"/>
  </cols>
  <sheetData>
    <row r="1" spans="1:29" ht="18.75">
      <c r="A1" s="105" t="s">
        <v>125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21"/>
    </row>
    <row r="2" spans="1:29" ht="13.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spans="1:29" ht="18.75">
      <c r="A3" s="106" t="s">
        <v>150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/>
    </row>
    <row r="4" spans="1:29" ht="14.25" thickBot="1">
      <c r="A4" s="24">
        <v>9</v>
      </c>
      <c r="B4" s="24" t="s">
        <v>126</v>
      </c>
      <c r="C4" s="24">
        <v>12</v>
      </c>
      <c r="D4" s="24" t="s">
        <v>128</v>
      </c>
      <c r="E4" s="24" t="s">
        <v>129</v>
      </c>
      <c r="F4" s="24" t="s">
        <v>141</v>
      </c>
      <c r="G4" s="24" t="s">
        <v>130</v>
      </c>
      <c r="H4" s="24"/>
      <c r="I4" s="25" t="s">
        <v>131</v>
      </c>
      <c r="J4" s="24"/>
      <c r="K4" s="85" t="s">
        <v>158</v>
      </c>
      <c r="L4" s="85"/>
      <c r="M4" s="85"/>
      <c r="N4" s="85"/>
      <c r="O4" s="85"/>
      <c r="P4" s="85"/>
      <c r="Q4" s="85"/>
      <c r="R4" s="85"/>
      <c r="S4" s="85"/>
      <c r="T4" s="25" t="s">
        <v>132</v>
      </c>
      <c r="U4" s="24"/>
      <c r="V4" s="24"/>
      <c r="W4" s="86" t="s">
        <v>159</v>
      </c>
      <c r="X4" s="86"/>
      <c r="Y4" s="86"/>
      <c r="Z4" s="86"/>
      <c r="AA4" s="86"/>
      <c r="AB4" s="86"/>
      <c r="AC4" s="26"/>
    </row>
    <row r="5" spans="1:29" ht="13.5">
      <c r="A5" s="90" t="s">
        <v>133</v>
      </c>
      <c r="B5" s="92" t="s">
        <v>134</v>
      </c>
      <c r="C5" s="93"/>
      <c r="D5" s="94"/>
      <c r="E5" s="98" t="s">
        <v>135</v>
      </c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8" t="s">
        <v>136</v>
      </c>
      <c r="U5" s="99"/>
      <c r="V5" s="99"/>
      <c r="W5" s="99"/>
      <c r="X5" s="99"/>
      <c r="Y5" s="99"/>
      <c r="Z5" s="99"/>
      <c r="AA5" s="99"/>
      <c r="AB5" s="99"/>
      <c r="AC5" s="102"/>
    </row>
    <row r="6" spans="1:31" ht="15.75" thickBot="1">
      <c r="A6" s="91"/>
      <c r="B6" s="95"/>
      <c r="C6" s="96"/>
      <c r="D6" s="97"/>
      <c r="E6" s="100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3" t="s">
        <v>137</v>
      </c>
      <c r="U6" s="103"/>
      <c r="V6" s="103"/>
      <c r="W6" s="103"/>
      <c r="X6" s="103"/>
      <c r="Y6" s="100" t="s">
        <v>138</v>
      </c>
      <c r="Z6" s="101"/>
      <c r="AA6" s="101"/>
      <c r="AB6" s="101"/>
      <c r="AC6" s="104"/>
      <c r="AE6" s="37"/>
    </row>
    <row r="7" spans="1:31" ht="15.75" thickTop="1">
      <c r="A7" s="33">
        <v>1</v>
      </c>
      <c r="B7" s="78">
        <v>0.375</v>
      </c>
      <c r="C7" s="79"/>
      <c r="D7" s="80"/>
      <c r="E7" s="81" t="s">
        <v>151</v>
      </c>
      <c r="F7" s="82"/>
      <c r="G7" s="82"/>
      <c r="H7" s="82"/>
      <c r="I7" s="82"/>
      <c r="J7" s="79">
        <v>2</v>
      </c>
      <c r="K7" s="79"/>
      <c r="L7" s="32" t="s">
        <v>139</v>
      </c>
      <c r="M7" s="79">
        <v>1</v>
      </c>
      <c r="N7" s="79"/>
      <c r="O7" s="79" t="s">
        <v>152</v>
      </c>
      <c r="P7" s="79"/>
      <c r="Q7" s="79"/>
      <c r="R7" s="79"/>
      <c r="S7" s="80"/>
      <c r="T7" s="84" t="str">
        <f>O8</f>
        <v>RISE SC</v>
      </c>
      <c r="U7" s="84"/>
      <c r="V7" s="84"/>
      <c r="W7" s="84"/>
      <c r="X7" s="84"/>
      <c r="Y7" s="87" t="str">
        <f>E8</f>
        <v>VALOR FC</v>
      </c>
      <c r="Z7" s="88"/>
      <c r="AA7" s="88"/>
      <c r="AB7" s="88"/>
      <c r="AC7" s="89"/>
      <c r="AE7" s="37"/>
    </row>
    <row r="8" spans="1:29" ht="13.5">
      <c r="A8" s="35">
        <v>2</v>
      </c>
      <c r="B8" s="57">
        <v>0.40972222222222227</v>
      </c>
      <c r="C8" s="58"/>
      <c r="D8" s="59"/>
      <c r="E8" s="60" t="s">
        <v>153</v>
      </c>
      <c r="F8" s="61"/>
      <c r="G8" s="61"/>
      <c r="H8" s="61"/>
      <c r="I8" s="61"/>
      <c r="J8" s="58">
        <v>3</v>
      </c>
      <c r="K8" s="58"/>
      <c r="L8" s="27" t="s">
        <v>139</v>
      </c>
      <c r="M8" s="58">
        <v>1</v>
      </c>
      <c r="N8" s="58"/>
      <c r="O8" s="58" t="s">
        <v>154</v>
      </c>
      <c r="P8" s="58"/>
      <c r="Q8" s="58"/>
      <c r="R8" s="58"/>
      <c r="S8" s="59"/>
      <c r="T8" s="76" t="str">
        <f>E7</f>
        <v>高部JFC</v>
      </c>
      <c r="U8" s="77"/>
      <c r="V8" s="77"/>
      <c r="W8" s="77"/>
      <c r="X8" s="77"/>
      <c r="Y8" s="57" t="str">
        <f>O7</f>
        <v>由比SSS</v>
      </c>
      <c r="Z8" s="58"/>
      <c r="AA8" s="58"/>
      <c r="AB8" s="58"/>
      <c r="AC8" s="75"/>
    </row>
    <row r="9" spans="1:31" ht="15">
      <c r="A9" s="35">
        <v>3</v>
      </c>
      <c r="B9" s="57">
        <v>0.4444444444444444</v>
      </c>
      <c r="C9" s="58"/>
      <c r="D9" s="59"/>
      <c r="E9" s="60" t="s">
        <v>155</v>
      </c>
      <c r="F9" s="61"/>
      <c r="G9" s="61"/>
      <c r="H9" s="61"/>
      <c r="I9" s="61"/>
      <c r="J9" s="58">
        <v>0</v>
      </c>
      <c r="K9" s="58"/>
      <c r="L9" s="27" t="s">
        <v>139</v>
      </c>
      <c r="M9" s="58">
        <v>0</v>
      </c>
      <c r="N9" s="58"/>
      <c r="O9" s="58" t="s">
        <v>156</v>
      </c>
      <c r="P9" s="58"/>
      <c r="Q9" s="58"/>
      <c r="R9" s="58"/>
      <c r="S9" s="59"/>
      <c r="T9" s="76" t="str">
        <f>O10</f>
        <v>VALOR FC</v>
      </c>
      <c r="U9" s="77"/>
      <c r="V9" s="77"/>
      <c r="W9" s="77"/>
      <c r="X9" s="77"/>
      <c r="Y9" s="57" t="str">
        <f>E10</f>
        <v>高部JFC</v>
      </c>
      <c r="Z9" s="58"/>
      <c r="AA9" s="58"/>
      <c r="AB9" s="58"/>
      <c r="AC9" s="75"/>
      <c r="AE9" s="37"/>
    </row>
    <row r="10" spans="1:31" ht="15">
      <c r="A10" s="35">
        <v>4</v>
      </c>
      <c r="B10" s="57">
        <v>0.4791666666666667</v>
      </c>
      <c r="C10" s="58"/>
      <c r="D10" s="59"/>
      <c r="E10" s="60" t="s">
        <v>157</v>
      </c>
      <c r="F10" s="61"/>
      <c r="G10" s="61"/>
      <c r="H10" s="61"/>
      <c r="I10" s="61"/>
      <c r="J10" s="58">
        <v>2</v>
      </c>
      <c r="K10" s="58"/>
      <c r="L10" s="27" t="s">
        <v>139</v>
      </c>
      <c r="M10" s="58">
        <v>0</v>
      </c>
      <c r="N10" s="58"/>
      <c r="O10" s="74" t="s">
        <v>153</v>
      </c>
      <c r="P10" s="58"/>
      <c r="Q10" s="58"/>
      <c r="R10" s="58"/>
      <c r="S10" s="59"/>
      <c r="T10" s="76" t="str">
        <f>E9</f>
        <v>有度FC</v>
      </c>
      <c r="U10" s="77"/>
      <c r="V10" s="77"/>
      <c r="W10" s="77"/>
      <c r="X10" s="77"/>
      <c r="Y10" s="57" t="str">
        <f>O9</f>
        <v>興津SSS</v>
      </c>
      <c r="Z10" s="58"/>
      <c r="AA10" s="58"/>
      <c r="AB10" s="58"/>
      <c r="AC10" s="75"/>
      <c r="AE10" s="37"/>
    </row>
    <row r="11" spans="1:29" ht="13.5">
      <c r="A11" s="35">
        <v>5</v>
      </c>
      <c r="B11" s="57">
        <v>0.513888888888889</v>
      </c>
      <c r="C11" s="58"/>
      <c r="D11" s="59"/>
      <c r="E11" s="60" t="s">
        <v>155</v>
      </c>
      <c r="F11" s="61"/>
      <c r="G11" s="61"/>
      <c r="H11" s="61"/>
      <c r="I11" s="61"/>
      <c r="J11" s="58">
        <v>2</v>
      </c>
      <c r="K11" s="58"/>
      <c r="L11" s="27" t="s">
        <v>139</v>
      </c>
      <c r="M11" s="58">
        <v>2</v>
      </c>
      <c r="N11" s="58"/>
      <c r="O11" s="58" t="s">
        <v>152</v>
      </c>
      <c r="P11" s="58"/>
      <c r="Q11" s="58"/>
      <c r="R11" s="58"/>
      <c r="S11" s="59"/>
      <c r="T11" s="76" t="str">
        <f>E12</f>
        <v>興津SSS</v>
      </c>
      <c r="U11" s="77"/>
      <c r="V11" s="77"/>
      <c r="W11" s="77"/>
      <c r="X11" s="77"/>
      <c r="Y11" s="57" t="str">
        <f>O12</f>
        <v>RISE SC</v>
      </c>
      <c r="Z11" s="58"/>
      <c r="AA11" s="58"/>
      <c r="AB11" s="58"/>
      <c r="AC11" s="75"/>
    </row>
    <row r="12" spans="1:31" ht="15">
      <c r="A12" s="35">
        <v>6</v>
      </c>
      <c r="B12" s="54">
        <v>0.548611111111111</v>
      </c>
      <c r="C12" s="55"/>
      <c r="D12" s="70"/>
      <c r="E12" s="71" t="s">
        <v>156</v>
      </c>
      <c r="F12" s="72"/>
      <c r="G12" s="72"/>
      <c r="H12" s="72"/>
      <c r="I12" s="72"/>
      <c r="J12" s="55">
        <v>0</v>
      </c>
      <c r="K12" s="55"/>
      <c r="L12" s="34" t="s">
        <v>139</v>
      </c>
      <c r="M12" s="55">
        <v>1</v>
      </c>
      <c r="N12" s="55"/>
      <c r="O12" s="55" t="s">
        <v>154</v>
      </c>
      <c r="P12" s="55"/>
      <c r="Q12" s="55"/>
      <c r="R12" s="55"/>
      <c r="S12" s="70"/>
      <c r="T12" s="73" t="str">
        <f>O11</f>
        <v>由比SSS</v>
      </c>
      <c r="U12" s="73"/>
      <c r="V12" s="73"/>
      <c r="W12" s="73"/>
      <c r="X12" s="73"/>
      <c r="Y12" s="54" t="str">
        <f>E11</f>
        <v>有度FC</v>
      </c>
      <c r="Z12" s="55"/>
      <c r="AA12" s="55"/>
      <c r="AB12" s="55"/>
      <c r="AC12" s="56"/>
      <c r="AE12" s="37"/>
    </row>
    <row r="13" spans="1:31" ht="15.75" thickBot="1">
      <c r="A13" s="28"/>
      <c r="B13" s="65"/>
      <c r="C13" s="63"/>
      <c r="D13" s="66"/>
      <c r="E13" s="67"/>
      <c r="F13" s="68"/>
      <c r="G13" s="68"/>
      <c r="H13" s="68"/>
      <c r="I13" s="68"/>
      <c r="J13" s="63"/>
      <c r="K13" s="63"/>
      <c r="L13" s="29" t="s">
        <v>139</v>
      </c>
      <c r="M13" s="63"/>
      <c r="N13" s="63"/>
      <c r="O13" s="63"/>
      <c r="P13" s="63"/>
      <c r="Q13" s="63"/>
      <c r="R13" s="63"/>
      <c r="S13" s="63"/>
      <c r="T13" s="69"/>
      <c r="U13" s="69"/>
      <c r="V13" s="69"/>
      <c r="W13" s="69"/>
      <c r="X13" s="69"/>
      <c r="Y13" s="62"/>
      <c r="Z13" s="63"/>
      <c r="AA13" s="63"/>
      <c r="AB13" s="63"/>
      <c r="AC13" s="64"/>
      <c r="AE13" s="37"/>
    </row>
    <row r="15" spans="1:29" ht="14.25" thickBot="1">
      <c r="A15" s="24">
        <v>9</v>
      </c>
      <c r="B15" s="24" t="s">
        <v>126</v>
      </c>
      <c r="C15" s="24">
        <v>13</v>
      </c>
      <c r="D15" s="24" t="s">
        <v>128</v>
      </c>
      <c r="E15" s="24" t="s">
        <v>129</v>
      </c>
      <c r="F15" s="24" t="s">
        <v>236</v>
      </c>
      <c r="G15" s="24" t="s">
        <v>130</v>
      </c>
      <c r="H15" s="24"/>
      <c r="I15" s="25" t="s">
        <v>131</v>
      </c>
      <c r="J15" s="24"/>
      <c r="K15" s="85" t="s">
        <v>237</v>
      </c>
      <c r="L15" s="85"/>
      <c r="M15" s="85"/>
      <c r="N15" s="85"/>
      <c r="O15" s="85"/>
      <c r="P15" s="85"/>
      <c r="Q15" s="85"/>
      <c r="R15" s="85"/>
      <c r="S15" s="85"/>
      <c r="T15" s="25" t="s">
        <v>132</v>
      </c>
      <c r="U15" s="24"/>
      <c r="V15" s="24"/>
      <c r="W15" s="86" t="s">
        <v>238</v>
      </c>
      <c r="X15" s="86"/>
      <c r="Y15" s="86"/>
      <c r="Z15" s="86"/>
      <c r="AA15" s="86"/>
      <c r="AB15" s="86"/>
      <c r="AC15" s="26"/>
    </row>
    <row r="16" spans="1:29" ht="13.5">
      <c r="A16" s="90" t="s">
        <v>133</v>
      </c>
      <c r="B16" s="92" t="s">
        <v>134</v>
      </c>
      <c r="C16" s="93"/>
      <c r="D16" s="94"/>
      <c r="E16" s="98" t="s">
        <v>135</v>
      </c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8" t="s">
        <v>136</v>
      </c>
      <c r="U16" s="99"/>
      <c r="V16" s="99"/>
      <c r="W16" s="99"/>
      <c r="X16" s="99"/>
      <c r="Y16" s="99"/>
      <c r="Z16" s="99"/>
      <c r="AA16" s="99"/>
      <c r="AB16" s="99"/>
      <c r="AC16" s="102"/>
    </row>
    <row r="17" spans="1:31" ht="14.25" thickBot="1">
      <c r="A17" s="91"/>
      <c r="B17" s="95"/>
      <c r="C17" s="96"/>
      <c r="D17" s="97"/>
      <c r="E17" s="100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3" t="s">
        <v>137</v>
      </c>
      <c r="U17" s="103"/>
      <c r="V17" s="103"/>
      <c r="W17" s="103"/>
      <c r="X17" s="103"/>
      <c r="Y17" s="100" t="s">
        <v>138</v>
      </c>
      <c r="Z17" s="101"/>
      <c r="AA17" s="101"/>
      <c r="AB17" s="101"/>
      <c r="AC17" s="104"/>
      <c r="AE17" s="36"/>
    </row>
    <row r="18" spans="1:31" ht="14.25" thickTop="1">
      <c r="A18" s="35">
        <v>1</v>
      </c>
      <c r="B18" s="57"/>
      <c r="C18" s="58"/>
      <c r="D18" s="59"/>
      <c r="E18" s="60" t="s">
        <v>152</v>
      </c>
      <c r="F18" s="61"/>
      <c r="G18" s="61"/>
      <c r="H18" s="61"/>
      <c r="I18" s="61"/>
      <c r="J18" s="58">
        <v>2</v>
      </c>
      <c r="K18" s="58"/>
      <c r="L18" s="27" t="s">
        <v>139</v>
      </c>
      <c r="M18" s="58">
        <v>0</v>
      </c>
      <c r="N18" s="58"/>
      <c r="O18" s="58" t="s">
        <v>153</v>
      </c>
      <c r="P18" s="58"/>
      <c r="Q18" s="58"/>
      <c r="R18" s="58"/>
      <c r="S18" s="59"/>
      <c r="T18" s="76"/>
      <c r="U18" s="77"/>
      <c r="V18" s="77"/>
      <c r="W18" s="77"/>
      <c r="X18" s="77"/>
      <c r="Y18" s="57"/>
      <c r="Z18" s="58"/>
      <c r="AA18" s="58"/>
      <c r="AB18" s="58"/>
      <c r="AC18" s="75"/>
      <c r="AE18" s="36"/>
    </row>
    <row r="19" spans="1:31" ht="13.5">
      <c r="A19" s="35">
        <v>2</v>
      </c>
      <c r="B19" s="57"/>
      <c r="C19" s="58"/>
      <c r="D19" s="59"/>
      <c r="E19" s="60" t="s">
        <v>152</v>
      </c>
      <c r="F19" s="61"/>
      <c r="G19" s="61"/>
      <c r="H19" s="61"/>
      <c r="I19" s="61"/>
      <c r="J19" s="58">
        <v>0</v>
      </c>
      <c r="K19" s="58"/>
      <c r="L19" s="27" t="s">
        <v>139</v>
      </c>
      <c r="M19" s="58">
        <v>2</v>
      </c>
      <c r="N19" s="58"/>
      <c r="O19" s="58" t="s">
        <v>154</v>
      </c>
      <c r="P19" s="58"/>
      <c r="Q19" s="58"/>
      <c r="R19" s="58"/>
      <c r="S19" s="59"/>
      <c r="T19" s="76"/>
      <c r="U19" s="77"/>
      <c r="V19" s="77"/>
      <c r="W19" s="77"/>
      <c r="X19" s="77"/>
      <c r="Y19" s="57"/>
      <c r="Z19" s="58"/>
      <c r="AA19" s="58"/>
      <c r="AB19" s="58"/>
      <c r="AC19" s="75"/>
      <c r="AE19" s="36"/>
    </row>
    <row r="20" spans="1:31" ht="13.5">
      <c r="A20" s="35">
        <v>3</v>
      </c>
      <c r="B20" s="57"/>
      <c r="C20" s="58"/>
      <c r="D20" s="59"/>
      <c r="E20" s="60"/>
      <c r="F20" s="61"/>
      <c r="G20" s="61"/>
      <c r="H20" s="61"/>
      <c r="I20" s="61"/>
      <c r="J20" s="58"/>
      <c r="K20" s="58"/>
      <c r="L20" s="27" t="s">
        <v>139</v>
      </c>
      <c r="M20" s="58"/>
      <c r="N20" s="58"/>
      <c r="O20" s="74"/>
      <c r="P20" s="58"/>
      <c r="Q20" s="58"/>
      <c r="R20" s="58"/>
      <c r="S20" s="59"/>
      <c r="T20" s="76"/>
      <c r="U20" s="77"/>
      <c r="V20" s="77"/>
      <c r="W20" s="77"/>
      <c r="X20" s="77"/>
      <c r="Y20" s="57"/>
      <c r="Z20" s="58"/>
      <c r="AA20" s="58"/>
      <c r="AB20" s="58"/>
      <c r="AC20" s="75"/>
      <c r="AE20" s="36"/>
    </row>
    <row r="21" spans="1:31" ht="13.5">
      <c r="A21" s="35">
        <v>4</v>
      </c>
      <c r="B21" s="57"/>
      <c r="C21" s="58"/>
      <c r="D21" s="59"/>
      <c r="E21" s="60"/>
      <c r="F21" s="61"/>
      <c r="G21" s="61"/>
      <c r="H21" s="61"/>
      <c r="I21" s="61"/>
      <c r="J21" s="58"/>
      <c r="K21" s="58"/>
      <c r="L21" s="27" t="s">
        <v>139</v>
      </c>
      <c r="M21" s="58"/>
      <c r="N21" s="58"/>
      <c r="O21" s="58"/>
      <c r="P21" s="58"/>
      <c r="Q21" s="58"/>
      <c r="R21" s="58"/>
      <c r="S21" s="59"/>
      <c r="T21" s="76"/>
      <c r="U21" s="77"/>
      <c r="V21" s="77"/>
      <c r="W21" s="77"/>
      <c r="X21" s="77"/>
      <c r="Y21" s="57"/>
      <c r="Z21" s="58"/>
      <c r="AA21" s="58"/>
      <c r="AB21" s="58"/>
      <c r="AC21" s="75"/>
      <c r="AE21" s="36"/>
    </row>
    <row r="22" spans="1:29" ht="13.5">
      <c r="A22" s="35">
        <v>5</v>
      </c>
      <c r="B22" s="54"/>
      <c r="C22" s="55"/>
      <c r="D22" s="70"/>
      <c r="E22" s="71"/>
      <c r="F22" s="72"/>
      <c r="G22" s="72"/>
      <c r="H22" s="72"/>
      <c r="I22" s="72"/>
      <c r="J22" s="55"/>
      <c r="K22" s="55"/>
      <c r="L22" s="34" t="s">
        <v>139</v>
      </c>
      <c r="M22" s="55"/>
      <c r="N22" s="55"/>
      <c r="O22" s="55"/>
      <c r="P22" s="55"/>
      <c r="Q22" s="55"/>
      <c r="R22" s="55"/>
      <c r="S22" s="70"/>
      <c r="T22" s="73"/>
      <c r="U22" s="73"/>
      <c r="V22" s="73"/>
      <c r="W22" s="73"/>
      <c r="X22" s="73"/>
      <c r="Y22" s="54"/>
      <c r="Z22" s="55"/>
      <c r="AA22" s="55"/>
      <c r="AB22" s="55"/>
      <c r="AC22" s="56"/>
    </row>
    <row r="23" spans="1:29" ht="14.25" thickBot="1">
      <c r="A23" s="28"/>
      <c r="B23" s="65"/>
      <c r="C23" s="63"/>
      <c r="D23" s="66"/>
      <c r="E23" s="67"/>
      <c r="F23" s="68"/>
      <c r="G23" s="68"/>
      <c r="H23" s="68"/>
      <c r="I23" s="68"/>
      <c r="J23" s="63"/>
      <c r="K23" s="63"/>
      <c r="L23" s="29" t="s">
        <v>139</v>
      </c>
      <c r="M23" s="63"/>
      <c r="N23" s="63"/>
      <c r="O23" s="63"/>
      <c r="P23" s="63"/>
      <c r="Q23" s="63"/>
      <c r="R23" s="63"/>
      <c r="S23" s="63"/>
      <c r="T23" s="69"/>
      <c r="U23" s="69"/>
      <c r="V23" s="69"/>
      <c r="W23" s="69"/>
      <c r="X23" s="69"/>
      <c r="Y23" s="62"/>
      <c r="Z23" s="63"/>
      <c r="AA23" s="63"/>
      <c r="AB23" s="63"/>
      <c r="AC23" s="64"/>
    </row>
    <row r="25" spans="1:31" ht="15.75" thickBot="1">
      <c r="A25" s="24">
        <v>9</v>
      </c>
      <c r="B25" s="24" t="s">
        <v>126</v>
      </c>
      <c r="C25" s="24">
        <v>23</v>
      </c>
      <c r="D25" s="24" t="s">
        <v>128</v>
      </c>
      <c r="E25" s="24" t="s">
        <v>129</v>
      </c>
      <c r="F25" s="24" t="s">
        <v>181</v>
      </c>
      <c r="G25" s="24" t="s">
        <v>130</v>
      </c>
      <c r="H25" s="24"/>
      <c r="I25" s="25" t="s">
        <v>131</v>
      </c>
      <c r="J25" s="24"/>
      <c r="K25" s="85" t="s">
        <v>169</v>
      </c>
      <c r="L25" s="85"/>
      <c r="M25" s="85"/>
      <c r="N25" s="85"/>
      <c r="O25" s="85"/>
      <c r="P25" s="85"/>
      <c r="Q25" s="85"/>
      <c r="R25" s="85"/>
      <c r="S25" s="85"/>
      <c r="T25" s="25" t="s">
        <v>132</v>
      </c>
      <c r="U25" s="24"/>
      <c r="V25" s="24"/>
      <c r="W25" s="86" t="s">
        <v>170</v>
      </c>
      <c r="X25" s="86"/>
      <c r="Y25" s="86"/>
      <c r="Z25" s="86"/>
      <c r="AA25" s="86"/>
      <c r="AB25" s="86"/>
      <c r="AC25" s="26"/>
      <c r="AE25" s="37"/>
    </row>
    <row r="26" spans="1:31" ht="15">
      <c r="A26" s="90" t="s">
        <v>133</v>
      </c>
      <c r="B26" s="92" t="s">
        <v>134</v>
      </c>
      <c r="C26" s="93"/>
      <c r="D26" s="94"/>
      <c r="E26" s="98" t="s">
        <v>135</v>
      </c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8" t="s">
        <v>136</v>
      </c>
      <c r="U26" s="99"/>
      <c r="V26" s="99"/>
      <c r="W26" s="99"/>
      <c r="X26" s="99"/>
      <c r="Y26" s="99"/>
      <c r="Z26" s="99"/>
      <c r="AA26" s="99"/>
      <c r="AB26" s="99"/>
      <c r="AC26" s="102"/>
      <c r="AE26" s="37"/>
    </row>
    <row r="27" spans="1:29" ht="14.25" thickBot="1">
      <c r="A27" s="91"/>
      <c r="B27" s="95"/>
      <c r="C27" s="96"/>
      <c r="D27" s="97"/>
      <c r="E27" s="100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3" t="s">
        <v>137</v>
      </c>
      <c r="U27" s="103"/>
      <c r="V27" s="103"/>
      <c r="W27" s="103"/>
      <c r="X27" s="103"/>
      <c r="Y27" s="100" t="s">
        <v>138</v>
      </c>
      <c r="Z27" s="101"/>
      <c r="AA27" s="101"/>
      <c r="AB27" s="101"/>
      <c r="AC27" s="104"/>
    </row>
    <row r="28" spans="1:31" ht="15.75" thickTop="1">
      <c r="A28" s="33">
        <v>1</v>
      </c>
      <c r="B28" s="78">
        <v>0.375</v>
      </c>
      <c r="C28" s="79"/>
      <c r="D28" s="80"/>
      <c r="E28" s="81" t="s">
        <v>157</v>
      </c>
      <c r="F28" s="82"/>
      <c r="G28" s="82"/>
      <c r="H28" s="82"/>
      <c r="I28" s="82"/>
      <c r="J28" s="79">
        <v>5</v>
      </c>
      <c r="K28" s="79"/>
      <c r="L28" s="32" t="s">
        <v>139</v>
      </c>
      <c r="M28" s="79">
        <v>1</v>
      </c>
      <c r="N28" s="79"/>
      <c r="O28" s="79" t="s">
        <v>155</v>
      </c>
      <c r="P28" s="79"/>
      <c r="Q28" s="79"/>
      <c r="R28" s="79"/>
      <c r="S28" s="80"/>
      <c r="T28" s="84" t="str">
        <f>O29</f>
        <v>VALOR FC</v>
      </c>
      <c r="U28" s="84"/>
      <c r="V28" s="84"/>
      <c r="W28" s="84"/>
      <c r="X28" s="84"/>
      <c r="Y28" s="87" t="str">
        <f>E29</f>
        <v>興津SSS</v>
      </c>
      <c r="Z28" s="88"/>
      <c r="AA28" s="88"/>
      <c r="AB28" s="88"/>
      <c r="AC28" s="89"/>
      <c r="AE28" s="37"/>
    </row>
    <row r="29" spans="1:31" ht="15">
      <c r="A29" s="35">
        <v>2</v>
      </c>
      <c r="B29" s="57">
        <v>0.40972222222222227</v>
      </c>
      <c r="C29" s="58"/>
      <c r="D29" s="59"/>
      <c r="E29" s="60" t="s">
        <v>156</v>
      </c>
      <c r="F29" s="61"/>
      <c r="G29" s="61"/>
      <c r="H29" s="61"/>
      <c r="I29" s="61"/>
      <c r="J29" s="58">
        <v>1</v>
      </c>
      <c r="K29" s="58"/>
      <c r="L29" s="27" t="s">
        <v>139</v>
      </c>
      <c r="M29" s="58">
        <v>2</v>
      </c>
      <c r="N29" s="58"/>
      <c r="O29" s="58" t="s">
        <v>153</v>
      </c>
      <c r="P29" s="58"/>
      <c r="Q29" s="58"/>
      <c r="R29" s="58"/>
      <c r="S29" s="59"/>
      <c r="T29" s="76" t="str">
        <f>E28</f>
        <v>高部JFC</v>
      </c>
      <c r="U29" s="77"/>
      <c r="V29" s="77"/>
      <c r="W29" s="77"/>
      <c r="X29" s="77"/>
      <c r="Y29" s="57" t="str">
        <f>O28</f>
        <v>有度FC</v>
      </c>
      <c r="Z29" s="58"/>
      <c r="AA29" s="58"/>
      <c r="AB29" s="58"/>
      <c r="AC29" s="75"/>
      <c r="AE29" s="37"/>
    </row>
    <row r="30" spans="1:31" ht="15">
      <c r="A30" s="35">
        <v>3</v>
      </c>
      <c r="B30" s="57">
        <v>0.4444444444444444</v>
      </c>
      <c r="C30" s="58"/>
      <c r="D30" s="59"/>
      <c r="E30" s="60" t="s">
        <v>157</v>
      </c>
      <c r="F30" s="61"/>
      <c r="G30" s="61"/>
      <c r="H30" s="61"/>
      <c r="I30" s="61"/>
      <c r="J30" s="58">
        <v>2</v>
      </c>
      <c r="K30" s="58"/>
      <c r="L30" s="27" t="s">
        <v>139</v>
      </c>
      <c r="M30" s="58">
        <v>2</v>
      </c>
      <c r="N30" s="58"/>
      <c r="O30" s="58" t="s">
        <v>154</v>
      </c>
      <c r="P30" s="58"/>
      <c r="Q30" s="58"/>
      <c r="R30" s="58"/>
      <c r="S30" s="59"/>
      <c r="T30" s="76" t="str">
        <f>O31</f>
        <v>有度FC</v>
      </c>
      <c r="U30" s="77"/>
      <c r="V30" s="77"/>
      <c r="W30" s="77"/>
      <c r="X30" s="77"/>
      <c r="Y30" s="57" t="str">
        <f>E31</f>
        <v>VALOR FC</v>
      </c>
      <c r="Z30" s="58"/>
      <c r="AA30" s="58"/>
      <c r="AB30" s="58"/>
      <c r="AC30" s="75"/>
      <c r="AE30" s="37"/>
    </row>
    <row r="31" spans="1:31" ht="15">
      <c r="A31" s="35">
        <v>4</v>
      </c>
      <c r="B31" s="57">
        <v>0.4791666666666667</v>
      </c>
      <c r="C31" s="58"/>
      <c r="D31" s="59"/>
      <c r="E31" s="60" t="s">
        <v>153</v>
      </c>
      <c r="F31" s="61"/>
      <c r="G31" s="61"/>
      <c r="H31" s="61"/>
      <c r="I31" s="61"/>
      <c r="J31" s="58">
        <v>5</v>
      </c>
      <c r="K31" s="58"/>
      <c r="L31" s="27" t="s">
        <v>139</v>
      </c>
      <c r="M31" s="58">
        <v>1</v>
      </c>
      <c r="N31" s="58"/>
      <c r="O31" s="74" t="s">
        <v>155</v>
      </c>
      <c r="P31" s="58"/>
      <c r="Q31" s="58"/>
      <c r="R31" s="58"/>
      <c r="S31" s="59"/>
      <c r="T31" s="76" t="str">
        <f>E30</f>
        <v>高部JFC</v>
      </c>
      <c r="U31" s="77"/>
      <c r="V31" s="77"/>
      <c r="W31" s="77"/>
      <c r="X31" s="77"/>
      <c r="Y31" s="57" t="str">
        <f>O30</f>
        <v>RISE SC</v>
      </c>
      <c r="Z31" s="58"/>
      <c r="AA31" s="58"/>
      <c r="AB31" s="58"/>
      <c r="AC31" s="75"/>
      <c r="AE31" s="37"/>
    </row>
    <row r="32" spans="1:31" ht="15">
      <c r="A32" s="35">
        <v>5</v>
      </c>
      <c r="B32" s="57">
        <v>0.513888888888889</v>
      </c>
      <c r="C32" s="58"/>
      <c r="D32" s="59"/>
      <c r="E32" s="60" t="s">
        <v>157</v>
      </c>
      <c r="F32" s="61"/>
      <c r="G32" s="61"/>
      <c r="H32" s="61"/>
      <c r="I32" s="61"/>
      <c r="J32" s="58">
        <v>5</v>
      </c>
      <c r="K32" s="58"/>
      <c r="L32" s="27" t="s">
        <v>139</v>
      </c>
      <c r="M32" s="58">
        <v>0</v>
      </c>
      <c r="N32" s="58"/>
      <c r="O32" s="58" t="s">
        <v>156</v>
      </c>
      <c r="P32" s="58"/>
      <c r="Q32" s="58"/>
      <c r="R32" s="58"/>
      <c r="S32" s="59"/>
      <c r="T32" s="76" t="str">
        <f>E33</f>
        <v>RISE SC</v>
      </c>
      <c r="U32" s="77"/>
      <c r="V32" s="77"/>
      <c r="W32" s="77"/>
      <c r="X32" s="77"/>
      <c r="Y32" s="57" t="str">
        <f>O33</f>
        <v>有度FC</v>
      </c>
      <c r="Z32" s="58"/>
      <c r="AA32" s="58"/>
      <c r="AB32" s="58"/>
      <c r="AC32" s="75"/>
      <c r="AE32" s="37"/>
    </row>
    <row r="33" spans="1:31" ht="15">
      <c r="A33" s="35">
        <v>6</v>
      </c>
      <c r="B33" s="54">
        <v>0.548611111111111</v>
      </c>
      <c r="C33" s="55"/>
      <c r="D33" s="70"/>
      <c r="E33" s="71" t="s">
        <v>154</v>
      </c>
      <c r="F33" s="72"/>
      <c r="G33" s="72"/>
      <c r="H33" s="72"/>
      <c r="I33" s="72"/>
      <c r="J33" s="55">
        <v>2</v>
      </c>
      <c r="K33" s="55"/>
      <c r="L33" s="34" t="s">
        <v>139</v>
      </c>
      <c r="M33" s="55">
        <v>0</v>
      </c>
      <c r="N33" s="55"/>
      <c r="O33" s="55" t="s">
        <v>155</v>
      </c>
      <c r="P33" s="55"/>
      <c r="Q33" s="55"/>
      <c r="R33" s="55"/>
      <c r="S33" s="70"/>
      <c r="T33" s="73" t="str">
        <f>O32</f>
        <v>興津SSS</v>
      </c>
      <c r="U33" s="73"/>
      <c r="V33" s="73"/>
      <c r="W33" s="73"/>
      <c r="X33" s="73"/>
      <c r="Y33" s="54" t="str">
        <f>E32</f>
        <v>高部JFC</v>
      </c>
      <c r="Z33" s="55"/>
      <c r="AA33" s="55"/>
      <c r="AB33" s="55"/>
      <c r="AC33" s="56"/>
      <c r="AE33" s="37"/>
    </row>
    <row r="34" spans="1:29" ht="14.25" thickBot="1">
      <c r="A34" s="28"/>
      <c r="B34" s="65"/>
      <c r="C34" s="63"/>
      <c r="D34" s="66"/>
      <c r="E34" s="67"/>
      <c r="F34" s="68"/>
      <c r="G34" s="68"/>
      <c r="H34" s="68"/>
      <c r="I34" s="68"/>
      <c r="J34" s="63"/>
      <c r="K34" s="63"/>
      <c r="L34" s="29" t="s">
        <v>139</v>
      </c>
      <c r="M34" s="63"/>
      <c r="N34" s="63"/>
      <c r="O34" s="63"/>
      <c r="P34" s="63"/>
      <c r="Q34" s="63"/>
      <c r="R34" s="63"/>
      <c r="S34" s="63"/>
      <c r="T34" s="69"/>
      <c r="U34" s="69"/>
      <c r="V34" s="69"/>
      <c r="W34" s="69"/>
      <c r="X34" s="69"/>
      <c r="Y34" s="62"/>
      <c r="Z34" s="63"/>
      <c r="AA34" s="63"/>
      <c r="AB34" s="63"/>
      <c r="AC34" s="64"/>
    </row>
  </sheetData>
  <sheetProtection/>
  <mergeCells count="166">
    <mergeCell ref="J7:K7"/>
    <mergeCell ref="M7:N7"/>
    <mergeCell ref="O7:S7"/>
    <mergeCell ref="T7:X7"/>
    <mergeCell ref="Y7:AC7"/>
    <mergeCell ref="A1:AB1"/>
    <mergeCell ref="A3:AB3"/>
    <mergeCell ref="K4:S4"/>
    <mergeCell ref="W4:AB4"/>
    <mergeCell ref="A5:A6"/>
    <mergeCell ref="B5:D6"/>
    <mergeCell ref="E5:S6"/>
    <mergeCell ref="T5:AC5"/>
    <mergeCell ref="T6:X6"/>
    <mergeCell ref="Y6:AC6"/>
    <mergeCell ref="B8:D8"/>
    <mergeCell ref="E8:I8"/>
    <mergeCell ref="J8:K8"/>
    <mergeCell ref="M8:N8"/>
    <mergeCell ref="O8:S8"/>
    <mergeCell ref="T8:X8"/>
    <mergeCell ref="Y8:AC8"/>
    <mergeCell ref="B7:D7"/>
    <mergeCell ref="E7:I7"/>
    <mergeCell ref="T10:X10"/>
    <mergeCell ref="Y10:AC10"/>
    <mergeCell ref="B9:D9"/>
    <mergeCell ref="E9:I9"/>
    <mergeCell ref="J9:K9"/>
    <mergeCell ref="M9:N9"/>
    <mergeCell ref="O9:S9"/>
    <mergeCell ref="Y11:AC11"/>
    <mergeCell ref="T9:X9"/>
    <mergeCell ref="J11:K11"/>
    <mergeCell ref="M11:N11"/>
    <mergeCell ref="O11:S11"/>
    <mergeCell ref="T11:X11"/>
    <mergeCell ref="Y9:AC9"/>
    <mergeCell ref="E12:I12"/>
    <mergeCell ref="J12:K12"/>
    <mergeCell ref="M12:N12"/>
    <mergeCell ref="O12:S12"/>
    <mergeCell ref="T12:X12"/>
    <mergeCell ref="B10:D10"/>
    <mergeCell ref="E10:I10"/>
    <mergeCell ref="J10:K10"/>
    <mergeCell ref="M10:N10"/>
    <mergeCell ref="O10:S10"/>
    <mergeCell ref="Y12:AC12"/>
    <mergeCell ref="B11:D11"/>
    <mergeCell ref="E11:I11"/>
    <mergeCell ref="B13:D13"/>
    <mergeCell ref="E13:I13"/>
    <mergeCell ref="J13:K13"/>
    <mergeCell ref="M13:N13"/>
    <mergeCell ref="O13:S13"/>
    <mergeCell ref="T13:X13"/>
    <mergeCell ref="B12:D12"/>
    <mergeCell ref="A26:A27"/>
    <mergeCell ref="B26:D27"/>
    <mergeCell ref="E26:S27"/>
    <mergeCell ref="T26:AC26"/>
    <mergeCell ref="T27:X27"/>
    <mergeCell ref="Y27:AC27"/>
    <mergeCell ref="J28:K28"/>
    <mergeCell ref="M28:N28"/>
    <mergeCell ref="O28:S28"/>
    <mergeCell ref="T28:X28"/>
    <mergeCell ref="Y13:AC13"/>
    <mergeCell ref="K25:S25"/>
    <mergeCell ref="W25:AB25"/>
    <mergeCell ref="Y28:AC28"/>
    <mergeCell ref="B29:D29"/>
    <mergeCell ref="E29:I29"/>
    <mergeCell ref="J29:K29"/>
    <mergeCell ref="M29:N29"/>
    <mergeCell ref="O29:S29"/>
    <mergeCell ref="T29:X29"/>
    <mergeCell ref="Y29:AC29"/>
    <mergeCell ref="B28:D28"/>
    <mergeCell ref="E28:I28"/>
    <mergeCell ref="T31:X31"/>
    <mergeCell ref="Y31:AC31"/>
    <mergeCell ref="B30:D30"/>
    <mergeCell ref="E30:I30"/>
    <mergeCell ref="J30:K30"/>
    <mergeCell ref="M30:N30"/>
    <mergeCell ref="O30:S30"/>
    <mergeCell ref="Y32:AC32"/>
    <mergeCell ref="T30:X30"/>
    <mergeCell ref="J32:K32"/>
    <mergeCell ref="M32:N32"/>
    <mergeCell ref="O32:S32"/>
    <mergeCell ref="T32:X32"/>
    <mergeCell ref="Y30:AC30"/>
    <mergeCell ref="E33:I33"/>
    <mergeCell ref="J33:K33"/>
    <mergeCell ref="M33:N33"/>
    <mergeCell ref="O33:S33"/>
    <mergeCell ref="T33:X33"/>
    <mergeCell ref="B31:D31"/>
    <mergeCell ref="E31:I31"/>
    <mergeCell ref="J31:K31"/>
    <mergeCell ref="M31:N31"/>
    <mergeCell ref="O31:S31"/>
    <mergeCell ref="Y33:AC33"/>
    <mergeCell ref="B32:D32"/>
    <mergeCell ref="E32:I32"/>
    <mergeCell ref="B34:D34"/>
    <mergeCell ref="E34:I34"/>
    <mergeCell ref="J34:K34"/>
    <mergeCell ref="M34:N34"/>
    <mergeCell ref="O34:S34"/>
    <mergeCell ref="T34:X34"/>
    <mergeCell ref="B33:D33"/>
    <mergeCell ref="A16:A17"/>
    <mergeCell ref="B16:D17"/>
    <mergeCell ref="E16:S17"/>
    <mergeCell ref="T16:AC16"/>
    <mergeCell ref="T17:X17"/>
    <mergeCell ref="Y17:AC17"/>
    <mergeCell ref="Y34:AC34"/>
    <mergeCell ref="K15:S15"/>
    <mergeCell ref="W15:AB15"/>
    <mergeCell ref="Y18:AC18"/>
    <mergeCell ref="J21:K21"/>
    <mergeCell ref="M21:N21"/>
    <mergeCell ref="O21:S21"/>
    <mergeCell ref="B18:D18"/>
    <mergeCell ref="E18:I18"/>
    <mergeCell ref="J18:K18"/>
    <mergeCell ref="M18:N18"/>
    <mergeCell ref="O18:S18"/>
    <mergeCell ref="T18:X18"/>
    <mergeCell ref="T20:X20"/>
    <mergeCell ref="Y20:AC20"/>
    <mergeCell ref="B19:D19"/>
    <mergeCell ref="E19:I19"/>
    <mergeCell ref="J19:K19"/>
    <mergeCell ref="M19:N19"/>
    <mergeCell ref="O19:S19"/>
    <mergeCell ref="T19:X19"/>
    <mergeCell ref="T21:X21"/>
    <mergeCell ref="Y19:AC19"/>
    <mergeCell ref="B20:D20"/>
    <mergeCell ref="E20:I20"/>
    <mergeCell ref="J20:K20"/>
    <mergeCell ref="M20:N20"/>
    <mergeCell ref="O20:S20"/>
    <mergeCell ref="Y21:AC21"/>
    <mergeCell ref="B22:D22"/>
    <mergeCell ref="E22:I22"/>
    <mergeCell ref="J22:K22"/>
    <mergeCell ref="M22:N22"/>
    <mergeCell ref="O22:S22"/>
    <mergeCell ref="T22:X22"/>
    <mergeCell ref="Y22:AC22"/>
    <mergeCell ref="B21:D21"/>
    <mergeCell ref="E21:I21"/>
    <mergeCell ref="Y23:AC23"/>
    <mergeCell ref="B23:D23"/>
    <mergeCell ref="E23:I23"/>
    <mergeCell ref="J23:K23"/>
    <mergeCell ref="M23:N23"/>
    <mergeCell ref="O23:S23"/>
    <mergeCell ref="T23:X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5"/>
  <sheetViews>
    <sheetView zoomScalePageLayoutView="0" workbookViewId="0" topLeftCell="A7">
      <selection activeCell="AG16" sqref="AG16"/>
    </sheetView>
  </sheetViews>
  <sheetFormatPr defaultColWidth="9.140625" defaultRowHeight="15"/>
  <cols>
    <col min="1" max="9" width="3.140625" style="30" customWidth="1"/>
    <col min="10" max="11" width="2.421875" style="30" customWidth="1"/>
    <col min="12" max="12" width="3.140625" style="30" customWidth="1"/>
    <col min="13" max="14" width="2.421875" style="31" customWidth="1"/>
    <col min="15" max="29" width="3.140625" style="31" customWidth="1"/>
  </cols>
  <sheetData>
    <row r="1" spans="1:29" ht="18.75">
      <c r="A1" s="105" t="s">
        <v>125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21"/>
    </row>
    <row r="2" spans="1:29" ht="13.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spans="1:29" ht="18.75">
      <c r="A3" s="106" t="s">
        <v>171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/>
    </row>
    <row r="4" spans="1:29" ht="14.25" thickBot="1">
      <c r="A4" s="24">
        <v>9</v>
      </c>
      <c r="B4" s="24" t="s">
        <v>126</v>
      </c>
      <c r="C4" s="24">
        <v>12</v>
      </c>
      <c r="D4" s="24" t="s">
        <v>128</v>
      </c>
      <c r="E4" s="24" t="s">
        <v>129</v>
      </c>
      <c r="F4" s="24" t="s">
        <v>141</v>
      </c>
      <c r="G4" s="24" t="s">
        <v>130</v>
      </c>
      <c r="H4" s="24"/>
      <c r="I4" s="25" t="s">
        <v>131</v>
      </c>
      <c r="J4" s="24"/>
      <c r="K4" s="85" t="s">
        <v>172</v>
      </c>
      <c r="L4" s="85"/>
      <c r="M4" s="85"/>
      <c r="N4" s="85"/>
      <c r="O4" s="85"/>
      <c r="P4" s="85"/>
      <c r="Q4" s="85"/>
      <c r="R4" s="85"/>
      <c r="S4" s="85"/>
      <c r="T4" s="25" t="s">
        <v>132</v>
      </c>
      <c r="U4" s="24"/>
      <c r="V4" s="24"/>
      <c r="W4" s="86" t="s">
        <v>173</v>
      </c>
      <c r="X4" s="86"/>
      <c r="Y4" s="86"/>
      <c r="Z4" s="86"/>
      <c r="AA4" s="86"/>
      <c r="AB4" s="86"/>
      <c r="AC4" s="26"/>
    </row>
    <row r="5" spans="1:29" ht="13.5">
      <c r="A5" s="90" t="s">
        <v>133</v>
      </c>
      <c r="B5" s="92" t="s">
        <v>134</v>
      </c>
      <c r="C5" s="93"/>
      <c r="D5" s="94"/>
      <c r="E5" s="98" t="s">
        <v>135</v>
      </c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8" t="s">
        <v>136</v>
      </c>
      <c r="U5" s="99"/>
      <c r="V5" s="99"/>
      <c r="W5" s="99"/>
      <c r="X5" s="99"/>
      <c r="Y5" s="99"/>
      <c r="Z5" s="99"/>
      <c r="AA5" s="99"/>
      <c r="AB5" s="99"/>
      <c r="AC5" s="102"/>
    </row>
    <row r="6" spans="1:31" ht="14.25" thickBot="1">
      <c r="A6" s="91"/>
      <c r="B6" s="95"/>
      <c r="C6" s="96"/>
      <c r="D6" s="97"/>
      <c r="E6" s="100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3" t="s">
        <v>137</v>
      </c>
      <c r="U6" s="103"/>
      <c r="V6" s="103"/>
      <c r="W6" s="103"/>
      <c r="X6" s="103"/>
      <c r="Y6" s="100" t="s">
        <v>138</v>
      </c>
      <c r="Z6" s="101"/>
      <c r="AA6" s="101"/>
      <c r="AB6" s="101"/>
      <c r="AC6" s="104"/>
      <c r="AE6" s="36"/>
    </row>
    <row r="7" spans="1:32" ht="15.75" thickTop="1">
      <c r="A7" s="33">
        <v>1</v>
      </c>
      <c r="B7" s="78">
        <v>0.375</v>
      </c>
      <c r="C7" s="79"/>
      <c r="D7" s="80"/>
      <c r="E7" s="81" t="s">
        <v>174</v>
      </c>
      <c r="F7" s="82"/>
      <c r="G7" s="82"/>
      <c r="H7" s="82"/>
      <c r="I7" s="82"/>
      <c r="J7" s="79">
        <v>1</v>
      </c>
      <c r="K7" s="79"/>
      <c r="L7" s="32" t="s">
        <v>139</v>
      </c>
      <c r="M7" s="79">
        <v>0</v>
      </c>
      <c r="N7" s="79"/>
      <c r="O7" s="79" t="s">
        <v>175</v>
      </c>
      <c r="P7" s="79"/>
      <c r="Q7" s="79"/>
      <c r="R7" s="79"/>
      <c r="S7" s="80"/>
      <c r="T7" s="83" t="str">
        <f>E8</f>
        <v>清水ヴァーモス</v>
      </c>
      <c r="U7" s="84"/>
      <c r="V7" s="84"/>
      <c r="W7" s="84"/>
      <c r="X7" s="84"/>
      <c r="Y7" s="87" t="str">
        <f>O8</f>
        <v>岡小SSS</v>
      </c>
      <c r="Z7" s="88"/>
      <c r="AA7" s="88"/>
      <c r="AB7" s="88"/>
      <c r="AC7" s="89"/>
      <c r="AE7" s="36"/>
      <c r="AF7" s="37"/>
    </row>
    <row r="8" spans="1:32" ht="15">
      <c r="A8" s="35">
        <v>2</v>
      </c>
      <c r="B8" s="57">
        <v>0.40972222222222227</v>
      </c>
      <c r="C8" s="58"/>
      <c r="D8" s="59"/>
      <c r="E8" s="60" t="s">
        <v>176</v>
      </c>
      <c r="F8" s="61"/>
      <c r="G8" s="61"/>
      <c r="H8" s="61"/>
      <c r="I8" s="61"/>
      <c r="J8" s="58">
        <v>1</v>
      </c>
      <c r="K8" s="58"/>
      <c r="L8" s="27" t="s">
        <v>139</v>
      </c>
      <c r="M8" s="58">
        <v>0</v>
      </c>
      <c r="N8" s="58"/>
      <c r="O8" s="58" t="s">
        <v>177</v>
      </c>
      <c r="P8" s="58"/>
      <c r="Q8" s="58"/>
      <c r="R8" s="58"/>
      <c r="S8" s="59"/>
      <c r="T8" s="77" t="str">
        <f>O7</f>
        <v>清水第八SC</v>
      </c>
      <c r="U8" s="77"/>
      <c r="V8" s="77"/>
      <c r="W8" s="77"/>
      <c r="X8" s="77"/>
      <c r="Y8" s="57" t="str">
        <f>E7</f>
        <v>庵原SC</v>
      </c>
      <c r="Z8" s="58"/>
      <c r="AA8" s="58"/>
      <c r="AB8" s="58"/>
      <c r="AC8" s="75"/>
      <c r="AE8" s="36"/>
      <c r="AF8" s="37"/>
    </row>
    <row r="9" spans="1:32" ht="15">
      <c r="A9" s="35">
        <v>3</v>
      </c>
      <c r="B9" s="57">
        <v>0.4444444444444444</v>
      </c>
      <c r="C9" s="58"/>
      <c r="D9" s="59"/>
      <c r="E9" s="60" t="s">
        <v>178</v>
      </c>
      <c r="F9" s="61"/>
      <c r="G9" s="61"/>
      <c r="H9" s="61"/>
      <c r="I9" s="61"/>
      <c r="J9" s="58">
        <v>0</v>
      </c>
      <c r="K9" s="58"/>
      <c r="L9" s="27" t="s">
        <v>139</v>
      </c>
      <c r="M9" s="58">
        <v>1</v>
      </c>
      <c r="N9" s="58"/>
      <c r="O9" s="58" t="s">
        <v>175</v>
      </c>
      <c r="P9" s="58"/>
      <c r="Q9" s="58"/>
      <c r="R9" s="58"/>
      <c r="S9" s="59"/>
      <c r="T9" s="76" t="str">
        <f>E10</f>
        <v>庵原SC</v>
      </c>
      <c r="U9" s="77"/>
      <c r="V9" s="77"/>
      <c r="W9" s="77"/>
      <c r="X9" s="77"/>
      <c r="Y9" s="57" t="str">
        <f>O10</f>
        <v>清水ヴァーモス</v>
      </c>
      <c r="Z9" s="58"/>
      <c r="AA9" s="58"/>
      <c r="AB9" s="58"/>
      <c r="AC9" s="75"/>
      <c r="AE9" s="36"/>
      <c r="AF9" s="37"/>
    </row>
    <row r="10" spans="1:32" ht="15">
      <c r="A10" s="35">
        <v>4</v>
      </c>
      <c r="B10" s="57">
        <v>0.4791666666666667</v>
      </c>
      <c r="C10" s="58"/>
      <c r="D10" s="59"/>
      <c r="E10" s="60" t="s">
        <v>173</v>
      </c>
      <c r="F10" s="61"/>
      <c r="G10" s="61"/>
      <c r="H10" s="61"/>
      <c r="I10" s="61"/>
      <c r="J10" s="58">
        <v>2</v>
      </c>
      <c r="K10" s="58"/>
      <c r="L10" s="27" t="s">
        <v>139</v>
      </c>
      <c r="M10" s="58">
        <v>1</v>
      </c>
      <c r="N10" s="58"/>
      <c r="O10" s="74" t="s">
        <v>176</v>
      </c>
      <c r="P10" s="58"/>
      <c r="Q10" s="58"/>
      <c r="R10" s="58"/>
      <c r="S10" s="59"/>
      <c r="T10" s="76" t="str">
        <f>E9</f>
        <v>飯田FSSS</v>
      </c>
      <c r="U10" s="77"/>
      <c r="V10" s="77"/>
      <c r="W10" s="77"/>
      <c r="X10" s="77"/>
      <c r="Y10" s="57" t="str">
        <f>O9</f>
        <v>清水第八SC</v>
      </c>
      <c r="Z10" s="58"/>
      <c r="AA10" s="58"/>
      <c r="AB10" s="58"/>
      <c r="AC10" s="75"/>
      <c r="AE10" s="36"/>
      <c r="AF10" s="37"/>
    </row>
    <row r="11" spans="1:31" ht="13.5">
      <c r="A11" s="35">
        <v>5</v>
      </c>
      <c r="B11" s="57"/>
      <c r="C11" s="58"/>
      <c r="D11" s="59"/>
      <c r="E11" s="60"/>
      <c r="F11" s="61"/>
      <c r="G11" s="61"/>
      <c r="H11" s="61"/>
      <c r="I11" s="61"/>
      <c r="J11" s="58"/>
      <c r="K11" s="58"/>
      <c r="L11" s="27" t="s">
        <v>139</v>
      </c>
      <c r="M11" s="58"/>
      <c r="N11" s="58"/>
      <c r="O11" s="58"/>
      <c r="P11" s="58"/>
      <c r="Q11" s="58"/>
      <c r="R11" s="58"/>
      <c r="S11" s="59"/>
      <c r="T11" s="77"/>
      <c r="U11" s="77"/>
      <c r="V11" s="77"/>
      <c r="W11" s="77"/>
      <c r="X11" s="77"/>
      <c r="Y11" s="57"/>
      <c r="Z11" s="58"/>
      <c r="AA11" s="58"/>
      <c r="AB11" s="58"/>
      <c r="AC11" s="75"/>
      <c r="AE11" s="36"/>
    </row>
    <row r="12" spans="1:29" ht="13.5">
      <c r="A12" s="35">
        <v>6</v>
      </c>
      <c r="B12" s="54"/>
      <c r="C12" s="55"/>
      <c r="D12" s="70"/>
      <c r="E12" s="71"/>
      <c r="F12" s="72"/>
      <c r="G12" s="72"/>
      <c r="H12" s="72"/>
      <c r="I12" s="72"/>
      <c r="J12" s="55"/>
      <c r="K12" s="55"/>
      <c r="L12" s="34" t="s">
        <v>139</v>
      </c>
      <c r="M12" s="55"/>
      <c r="N12" s="55"/>
      <c r="O12" s="55"/>
      <c r="P12" s="55"/>
      <c r="Q12" s="55"/>
      <c r="R12" s="55"/>
      <c r="S12" s="70"/>
      <c r="T12" s="73"/>
      <c r="U12" s="73"/>
      <c r="V12" s="73"/>
      <c r="W12" s="73"/>
      <c r="X12" s="73"/>
      <c r="Y12" s="54"/>
      <c r="Z12" s="55"/>
      <c r="AA12" s="55"/>
      <c r="AB12" s="55"/>
      <c r="AC12" s="56"/>
    </row>
    <row r="13" spans="1:29" ht="14.25" thickBot="1">
      <c r="A13" s="28"/>
      <c r="B13" s="65"/>
      <c r="C13" s="63"/>
      <c r="D13" s="66"/>
      <c r="E13" s="67"/>
      <c r="F13" s="68"/>
      <c r="G13" s="68"/>
      <c r="H13" s="68"/>
      <c r="I13" s="68"/>
      <c r="J13" s="63"/>
      <c r="K13" s="63"/>
      <c r="L13" s="29" t="s">
        <v>139</v>
      </c>
      <c r="M13" s="63"/>
      <c r="N13" s="63"/>
      <c r="O13" s="63"/>
      <c r="P13" s="63"/>
      <c r="Q13" s="63"/>
      <c r="R13" s="63"/>
      <c r="S13" s="63"/>
      <c r="T13" s="69"/>
      <c r="U13" s="69"/>
      <c r="V13" s="69"/>
      <c r="W13" s="69"/>
      <c r="X13" s="69"/>
      <c r="Y13" s="62"/>
      <c r="Z13" s="63"/>
      <c r="AA13" s="63"/>
      <c r="AB13" s="63"/>
      <c r="AC13" s="64"/>
    </row>
    <row r="15" spans="1:29" ht="14.25" thickBot="1">
      <c r="A15" s="24">
        <v>9</v>
      </c>
      <c r="B15" s="24" t="s">
        <v>126</v>
      </c>
      <c r="C15" s="24">
        <v>13</v>
      </c>
      <c r="D15" s="24" t="s">
        <v>128</v>
      </c>
      <c r="E15" s="24" t="s">
        <v>129</v>
      </c>
      <c r="F15" s="24" t="s">
        <v>127</v>
      </c>
      <c r="G15" s="24" t="s">
        <v>130</v>
      </c>
      <c r="H15" s="24"/>
      <c r="I15" s="25" t="s">
        <v>131</v>
      </c>
      <c r="J15" s="24"/>
      <c r="K15" s="85" t="s">
        <v>192</v>
      </c>
      <c r="L15" s="85"/>
      <c r="M15" s="85"/>
      <c r="N15" s="85"/>
      <c r="O15" s="85"/>
      <c r="P15" s="85"/>
      <c r="Q15" s="85"/>
      <c r="R15" s="85"/>
      <c r="S15" s="85"/>
      <c r="T15" s="25" t="s">
        <v>132</v>
      </c>
      <c r="U15" s="24"/>
      <c r="V15" s="24"/>
      <c r="W15" s="86" t="s">
        <v>193</v>
      </c>
      <c r="X15" s="86"/>
      <c r="Y15" s="86"/>
      <c r="Z15" s="86"/>
      <c r="AA15" s="86"/>
      <c r="AB15" s="86"/>
      <c r="AC15" s="26"/>
    </row>
    <row r="16" spans="1:29" ht="13.5">
      <c r="A16" s="90" t="s">
        <v>133</v>
      </c>
      <c r="B16" s="92" t="s">
        <v>134</v>
      </c>
      <c r="C16" s="93"/>
      <c r="D16" s="94"/>
      <c r="E16" s="98" t="s">
        <v>135</v>
      </c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8" t="s">
        <v>136</v>
      </c>
      <c r="U16" s="99"/>
      <c r="V16" s="99"/>
      <c r="W16" s="99"/>
      <c r="X16" s="99"/>
      <c r="Y16" s="99"/>
      <c r="Z16" s="99"/>
      <c r="AA16" s="99"/>
      <c r="AB16" s="99"/>
      <c r="AC16" s="102"/>
    </row>
    <row r="17" spans="1:31" ht="14.25" thickBot="1">
      <c r="A17" s="91"/>
      <c r="B17" s="95"/>
      <c r="C17" s="96"/>
      <c r="D17" s="97"/>
      <c r="E17" s="100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3" t="s">
        <v>137</v>
      </c>
      <c r="U17" s="103"/>
      <c r="V17" s="103"/>
      <c r="W17" s="103"/>
      <c r="X17" s="103"/>
      <c r="Y17" s="100" t="s">
        <v>138</v>
      </c>
      <c r="Z17" s="101"/>
      <c r="AA17" s="101"/>
      <c r="AB17" s="101"/>
      <c r="AC17" s="104"/>
      <c r="AE17" s="36"/>
    </row>
    <row r="18" spans="1:31" ht="14.25" thickTop="1">
      <c r="A18" s="33">
        <v>1</v>
      </c>
      <c r="B18" s="78">
        <v>0.375</v>
      </c>
      <c r="C18" s="79"/>
      <c r="D18" s="80"/>
      <c r="E18" s="81" t="s">
        <v>174</v>
      </c>
      <c r="F18" s="82"/>
      <c r="G18" s="82"/>
      <c r="H18" s="82"/>
      <c r="I18" s="82"/>
      <c r="J18" s="79">
        <v>3</v>
      </c>
      <c r="K18" s="79"/>
      <c r="L18" s="32" t="s">
        <v>139</v>
      </c>
      <c r="M18" s="79">
        <v>1</v>
      </c>
      <c r="N18" s="79"/>
      <c r="O18" s="79" t="s">
        <v>178</v>
      </c>
      <c r="P18" s="79"/>
      <c r="Q18" s="79"/>
      <c r="R18" s="79"/>
      <c r="S18" s="80"/>
      <c r="T18" s="83" t="str">
        <f>E19</f>
        <v>岡小SSS</v>
      </c>
      <c r="U18" s="84"/>
      <c r="V18" s="84"/>
      <c r="W18" s="84"/>
      <c r="X18" s="84"/>
      <c r="Y18" s="87" t="str">
        <f>O19</f>
        <v>清水第八SC</v>
      </c>
      <c r="Z18" s="88"/>
      <c r="AA18" s="88"/>
      <c r="AB18" s="88"/>
      <c r="AC18" s="89"/>
      <c r="AE18" s="36"/>
    </row>
    <row r="19" spans="1:31" ht="13.5">
      <c r="A19" s="35">
        <v>2</v>
      </c>
      <c r="B19" s="57">
        <v>0.40972222222222227</v>
      </c>
      <c r="C19" s="58"/>
      <c r="D19" s="59"/>
      <c r="E19" s="60" t="s">
        <v>177</v>
      </c>
      <c r="F19" s="61"/>
      <c r="G19" s="61"/>
      <c r="H19" s="61"/>
      <c r="I19" s="61"/>
      <c r="J19" s="58">
        <v>2</v>
      </c>
      <c r="K19" s="58"/>
      <c r="L19" s="27" t="s">
        <v>139</v>
      </c>
      <c r="M19" s="58">
        <v>1</v>
      </c>
      <c r="N19" s="58"/>
      <c r="O19" s="58" t="s">
        <v>175</v>
      </c>
      <c r="P19" s="58"/>
      <c r="Q19" s="58"/>
      <c r="R19" s="58"/>
      <c r="S19" s="59"/>
      <c r="T19" s="77" t="str">
        <f>O18</f>
        <v>飯田FSSS</v>
      </c>
      <c r="U19" s="77"/>
      <c r="V19" s="77"/>
      <c r="W19" s="77"/>
      <c r="X19" s="77"/>
      <c r="Y19" s="57" t="str">
        <f>E18</f>
        <v>庵原SC</v>
      </c>
      <c r="Z19" s="58"/>
      <c r="AA19" s="58"/>
      <c r="AB19" s="58"/>
      <c r="AC19" s="75"/>
      <c r="AE19" s="36"/>
    </row>
    <row r="20" spans="1:31" ht="13.5">
      <c r="A20" s="35">
        <v>3</v>
      </c>
      <c r="B20" s="57">
        <v>0.4444444444444444</v>
      </c>
      <c r="C20" s="58"/>
      <c r="D20" s="59"/>
      <c r="E20" s="60" t="s">
        <v>175</v>
      </c>
      <c r="F20" s="61"/>
      <c r="G20" s="61"/>
      <c r="H20" s="61"/>
      <c r="I20" s="61"/>
      <c r="J20" s="58">
        <v>3</v>
      </c>
      <c r="K20" s="58"/>
      <c r="L20" s="27" t="s">
        <v>139</v>
      </c>
      <c r="M20" s="58">
        <v>2</v>
      </c>
      <c r="N20" s="58"/>
      <c r="O20" s="58" t="s">
        <v>176</v>
      </c>
      <c r="P20" s="58"/>
      <c r="Q20" s="58"/>
      <c r="R20" s="58"/>
      <c r="S20" s="59"/>
      <c r="T20" s="76" t="str">
        <f>E21</f>
        <v>岡小SSS</v>
      </c>
      <c r="U20" s="77"/>
      <c r="V20" s="77"/>
      <c r="W20" s="77"/>
      <c r="X20" s="77"/>
      <c r="Y20" s="57" t="str">
        <f>O21</f>
        <v>飯田FSSS</v>
      </c>
      <c r="Z20" s="58"/>
      <c r="AA20" s="58"/>
      <c r="AB20" s="58"/>
      <c r="AC20" s="75"/>
      <c r="AE20" s="36"/>
    </row>
    <row r="21" spans="1:31" ht="13.5">
      <c r="A21" s="35">
        <v>4</v>
      </c>
      <c r="B21" s="57">
        <v>0.4791666666666667</v>
      </c>
      <c r="C21" s="58"/>
      <c r="D21" s="59"/>
      <c r="E21" s="60" t="s">
        <v>180</v>
      </c>
      <c r="F21" s="61"/>
      <c r="G21" s="61"/>
      <c r="H21" s="61"/>
      <c r="I21" s="61"/>
      <c r="J21" s="58">
        <v>2</v>
      </c>
      <c r="K21" s="58"/>
      <c r="L21" s="27" t="s">
        <v>139</v>
      </c>
      <c r="M21" s="58">
        <v>1</v>
      </c>
      <c r="N21" s="58"/>
      <c r="O21" s="74" t="s">
        <v>178</v>
      </c>
      <c r="P21" s="58"/>
      <c r="Q21" s="58"/>
      <c r="R21" s="58"/>
      <c r="S21" s="59"/>
      <c r="T21" s="76" t="str">
        <f>E20</f>
        <v>清水第八SC</v>
      </c>
      <c r="U21" s="77"/>
      <c r="V21" s="77"/>
      <c r="W21" s="77"/>
      <c r="X21" s="77"/>
      <c r="Y21" s="57" t="str">
        <f>O20</f>
        <v>清水ヴァーモス</v>
      </c>
      <c r="Z21" s="58"/>
      <c r="AA21" s="58"/>
      <c r="AB21" s="58"/>
      <c r="AC21" s="75"/>
      <c r="AE21" s="36"/>
    </row>
    <row r="22" spans="1:31" ht="13.5">
      <c r="A22" s="35">
        <v>5</v>
      </c>
      <c r="B22" s="57">
        <v>0.513888888888889</v>
      </c>
      <c r="C22" s="58"/>
      <c r="D22" s="59"/>
      <c r="E22" s="60"/>
      <c r="F22" s="61"/>
      <c r="G22" s="61"/>
      <c r="H22" s="61"/>
      <c r="I22" s="61"/>
      <c r="J22" s="58"/>
      <c r="K22" s="58"/>
      <c r="L22" s="27" t="s">
        <v>139</v>
      </c>
      <c r="M22" s="58"/>
      <c r="N22" s="58"/>
      <c r="O22" s="58"/>
      <c r="P22" s="58"/>
      <c r="Q22" s="58"/>
      <c r="R22" s="58"/>
      <c r="S22" s="59"/>
      <c r="T22" s="77"/>
      <c r="U22" s="77"/>
      <c r="V22" s="77"/>
      <c r="W22" s="77"/>
      <c r="X22" s="77"/>
      <c r="Y22" s="57"/>
      <c r="Z22" s="58"/>
      <c r="AA22" s="58"/>
      <c r="AB22" s="58"/>
      <c r="AC22" s="75"/>
      <c r="AE22" s="36"/>
    </row>
    <row r="23" spans="1:29" ht="13.5">
      <c r="A23" s="35">
        <v>6</v>
      </c>
      <c r="B23" s="54">
        <v>0.548611111111111</v>
      </c>
      <c r="C23" s="55"/>
      <c r="D23" s="70"/>
      <c r="E23" s="71"/>
      <c r="F23" s="72"/>
      <c r="G23" s="72"/>
      <c r="H23" s="72"/>
      <c r="I23" s="72"/>
      <c r="J23" s="55"/>
      <c r="K23" s="55"/>
      <c r="L23" s="34" t="s">
        <v>139</v>
      </c>
      <c r="M23" s="55"/>
      <c r="N23" s="55"/>
      <c r="O23" s="55"/>
      <c r="P23" s="55"/>
      <c r="Q23" s="55"/>
      <c r="R23" s="55"/>
      <c r="S23" s="70"/>
      <c r="T23" s="73"/>
      <c r="U23" s="73"/>
      <c r="V23" s="73"/>
      <c r="W23" s="73"/>
      <c r="X23" s="73"/>
      <c r="Y23" s="54"/>
      <c r="Z23" s="55"/>
      <c r="AA23" s="55"/>
      <c r="AB23" s="55"/>
      <c r="AC23" s="56"/>
    </row>
    <row r="24" spans="1:29" ht="14.25" thickBot="1">
      <c r="A24" s="28"/>
      <c r="B24" s="65"/>
      <c r="C24" s="63"/>
      <c r="D24" s="66"/>
      <c r="E24" s="67"/>
      <c r="F24" s="68"/>
      <c r="G24" s="68"/>
      <c r="H24" s="68"/>
      <c r="I24" s="68"/>
      <c r="J24" s="63"/>
      <c r="K24" s="63"/>
      <c r="L24" s="29" t="s">
        <v>139</v>
      </c>
      <c r="M24" s="63"/>
      <c r="N24" s="63"/>
      <c r="O24" s="63"/>
      <c r="P24" s="63"/>
      <c r="Q24" s="63"/>
      <c r="R24" s="63"/>
      <c r="S24" s="63"/>
      <c r="T24" s="69"/>
      <c r="U24" s="69"/>
      <c r="V24" s="69"/>
      <c r="W24" s="69"/>
      <c r="X24" s="69"/>
      <c r="Y24" s="62"/>
      <c r="Z24" s="63"/>
      <c r="AA24" s="63"/>
      <c r="AB24" s="63"/>
      <c r="AC24" s="64"/>
    </row>
    <row r="26" spans="1:29" ht="14.25" thickBot="1">
      <c r="A26" s="24">
        <v>9</v>
      </c>
      <c r="B26" s="24" t="s">
        <v>126</v>
      </c>
      <c r="C26" s="24">
        <v>23</v>
      </c>
      <c r="D26" s="24" t="s">
        <v>128</v>
      </c>
      <c r="E26" s="24" t="s">
        <v>129</v>
      </c>
      <c r="F26" s="24" t="s">
        <v>181</v>
      </c>
      <c r="G26" s="24" t="s">
        <v>130</v>
      </c>
      <c r="H26" s="24"/>
      <c r="I26" s="25" t="s">
        <v>131</v>
      </c>
      <c r="J26" s="24"/>
      <c r="K26" s="85" t="s">
        <v>179</v>
      </c>
      <c r="L26" s="85"/>
      <c r="M26" s="85"/>
      <c r="N26" s="85"/>
      <c r="O26" s="85"/>
      <c r="P26" s="85"/>
      <c r="Q26" s="85"/>
      <c r="R26" s="85"/>
      <c r="S26" s="85"/>
      <c r="T26" s="25" t="s">
        <v>132</v>
      </c>
      <c r="U26" s="24"/>
      <c r="V26" s="24"/>
      <c r="W26" s="86" t="s">
        <v>178</v>
      </c>
      <c r="X26" s="86"/>
      <c r="Y26" s="86"/>
      <c r="Z26" s="86"/>
      <c r="AA26" s="86"/>
      <c r="AB26" s="86"/>
      <c r="AC26" s="26"/>
    </row>
    <row r="27" spans="1:29" ht="13.5">
      <c r="A27" s="90" t="s">
        <v>133</v>
      </c>
      <c r="B27" s="92" t="s">
        <v>134</v>
      </c>
      <c r="C27" s="93"/>
      <c r="D27" s="94"/>
      <c r="E27" s="98" t="s">
        <v>135</v>
      </c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8" t="s">
        <v>136</v>
      </c>
      <c r="U27" s="99"/>
      <c r="V27" s="99"/>
      <c r="W27" s="99"/>
      <c r="X27" s="99"/>
      <c r="Y27" s="99"/>
      <c r="Z27" s="99"/>
      <c r="AA27" s="99"/>
      <c r="AB27" s="99"/>
      <c r="AC27" s="102"/>
    </row>
    <row r="28" spans="1:31" ht="14.25" thickBot="1">
      <c r="A28" s="91"/>
      <c r="B28" s="95"/>
      <c r="C28" s="96"/>
      <c r="D28" s="97"/>
      <c r="E28" s="100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3" t="s">
        <v>137</v>
      </c>
      <c r="U28" s="103"/>
      <c r="V28" s="103"/>
      <c r="W28" s="103"/>
      <c r="X28" s="103"/>
      <c r="Y28" s="100" t="s">
        <v>138</v>
      </c>
      <c r="Z28" s="101"/>
      <c r="AA28" s="101"/>
      <c r="AB28" s="101"/>
      <c r="AC28" s="104"/>
      <c r="AE28" s="36"/>
    </row>
    <row r="29" spans="1:31" ht="14.25" thickTop="1">
      <c r="A29" s="33">
        <v>1</v>
      </c>
      <c r="B29" s="78">
        <v>0.375</v>
      </c>
      <c r="C29" s="79"/>
      <c r="D29" s="80"/>
      <c r="E29" s="81" t="s">
        <v>174</v>
      </c>
      <c r="F29" s="82"/>
      <c r="G29" s="82"/>
      <c r="H29" s="82"/>
      <c r="I29" s="82"/>
      <c r="J29" s="79"/>
      <c r="K29" s="79"/>
      <c r="L29" s="32" t="s">
        <v>139</v>
      </c>
      <c r="M29" s="79"/>
      <c r="N29" s="79"/>
      <c r="O29" s="79" t="s">
        <v>177</v>
      </c>
      <c r="P29" s="79"/>
      <c r="Q29" s="79"/>
      <c r="R29" s="79"/>
      <c r="S29" s="80"/>
      <c r="T29" s="84"/>
      <c r="U29" s="84"/>
      <c r="V29" s="84"/>
      <c r="W29" s="84"/>
      <c r="X29" s="84"/>
      <c r="Y29" s="87"/>
      <c r="Z29" s="88"/>
      <c r="AA29" s="88"/>
      <c r="AB29" s="88"/>
      <c r="AC29" s="89"/>
      <c r="AE29" s="36"/>
    </row>
    <row r="30" spans="1:31" ht="13.5">
      <c r="A30" s="35">
        <v>2</v>
      </c>
      <c r="B30" s="57">
        <v>0.40972222222222227</v>
      </c>
      <c r="C30" s="58"/>
      <c r="D30" s="59"/>
      <c r="E30" s="60" t="s">
        <v>176</v>
      </c>
      <c r="F30" s="61"/>
      <c r="G30" s="61"/>
      <c r="H30" s="61"/>
      <c r="I30" s="61"/>
      <c r="J30" s="58"/>
      <c r="K30" s="58"/>
      <c r="L30" s="27" t="s">
        <v>139</v>
      </c>
      <c r="M30" s="58"/>
      <c r="N30" s="58"/>
      <c r="O30" s="58" t="s">
        <v>178</v>
      </c>
      <c r="P30" s="58"/>
      <c r="Q30" s="58"/>
      <c r="R30" s="58"/>
      <c r="S30" s="59"/>
      <c r="T30" s="77"/>
      <c r="U30" s="77"/>
      <c r="V30" s="77"/>
      <c r="W30" s="77"/>
      <c r="X30" s="77"/>
      <c r="Y30" s="57"/>
      <c r="Z30" s="58"/>
      <c r="AA30" s="58"/>
      <c r="AB30" s="58"/>
      <c r="AC30" s="75"/>
      <c r="AE30" s="36"/>
    </row>
    <row r="31" spans="1:31" ht="13.5">
      <c r="A31" s="35">
        <v>3</v>
      </c>
      <c r="B31" s="57">
        <v>0.4444444444444444</v>
      </c>
      <c r="C31" s="58"/>
      <c r="D31" s="59"/>
      <c r="E31" s="60"/>
      <c r="F31" s="61"/>
      <c r="G31" s="61"/>
      <c r="H31" s="61"/>
      <c r="I31" s="61"/>
      <c r="J31" s="58"/>
      <c r="K31" s="58"/>
      <c r="L31" s="27" t="s">
        <v>139</v>
      </c>
      <c r="M31" s="58"/>
      <c r="N31" s="58"/>
      <c r="O31" s="58"/>
      <c r="P31" s="58"/>
      <c r="Q31" s="58"/>
      <c r="R31" s="58"/>
      <c r="S31" s="59"/>
      <c r="T31" s="77"/>
      <c r="U31" s="77"/>
      <c r="V31" s="77"/>
      <c r="W31" s="77"/>
      <c r="X31" s="77"/>
      <c r="Y31" s="57"/>
      <c r="Z31" s="58"/>
      <c r="AA31" s="58"/>
      <c r="AB31" s="58"/>
      <c r="AC31" s="75"/>
      <c r="AE31" s="36"/>
    </row>
    <row r="32" spans="1:31" ht="13.5">
      <c r="A32" s="35">
        <v>4</v>
      </c>
      <c r="B32" s="57">
        <v>0.4791666666666667</v>
      </c>
      <c r="C32" s="58"/>
      <c r="D32" s="59"/>
      <c r="E32" s="60"/>
      <c r="F32" s="61"/>
      <c r="G32" s="61"/>
      <c r="H32" s="61"/>
      <c r="I32" s="61"/>
      <c r="J32" s="58"/>
      <c r="K32" s="58"/>
      <c r="L32" s="27" t="s">
        <v>139</v>
      </c>
      <c r="M32" s="58"/>
      <c r="N32" s="58"/>
      <c r="O32" s="74"/>
      <c r="P32" s="58"/>
      <c r="Q32" s="58"/>
      <c r="R32" s="58"/>
      <c r="S32" s="59"/>
      <c r="T32" s="77"/>
      <c r="U32" s="77"/>
      <c r="V32" s="77"/>
      <c r="W32" s="77"/>
      <c r="X32" s="77"/>
      <c r="Y32" s="57"/>
      <c r="Z32" s="58"/>
      <c r="AA32" s="58"/>
      <c r="AB32" s="58"/>
      <c r="AC32" s="75"/>
      <c r="AE32" s="36"/>
    </row>
    <row r="33" spans="1:31" ht="13.5">
      <c r="A33" s="35">
        <v>5</v>
      </c>
      <c r="B33" s="57">
        <v>0.513888888888889</v>
      </c>
      <c r="C33" s="58"/>
      <c r="D33" s="59"/>
      <c r="E33" s="60"/>
      <c r="F33" s="61"/>
      <c r="G33" s="61"/>
      <c r="H33" s="61"/>
      <c r="I33" s="61"/>
      <c r="J33" s="58"/>
      <c r="K33" s="58"/>
      <c r="L33" s="27" t="s">
        <v>139</v>
      </c>
      <c r="M33" s="58"/>
      <c r="N33" s="58"/>
      <c r="O33" s="58"/>
      <c r="P33" s="58"/>
      <c r="Q33" s="58"/>
      <c r="R33" s="58"/>
      <c r="S33" s="59"/>
      <c r="T33" s="77"/>
      <c r="U33" s="77"/>
      <c r="V33" s="77"/>
      <c r="W33" s="77"/>
      <c r="X33" s="77"/>
      <c r="Y33" s="57"/>
      <c r="Z33" s="58"/>
      <c r="AA33" s="58"/>
      <c r="AB33" s="58"/>
      <c r="AC33" s="75"/>
      <c r="AE33" s="36"/>
    </row>
    <row r="34" spans="1:29" ht="13.5">
      <c r="A34" s="35">
        <v>6</v>
      </c>
      <c r="B34" s="54">
        <v>0.548611111111111</v>
      </c>
      <c r="C34" s="55"/>
      <c r="D34" s="70"/>
      <c r="E34" s="71"/>
      <c r="F34" s="72"/>
      <c r="G34" s="72"/>
      <c r="H34" s="72"/>
      <c r="I34" s="72"/>
      <c r="J34" s="55"/>
      <c r="K34" s="55"/>
      <c r="L34" s="34" t="s">
        <v>139</v>
      </c>
      <c r="M34" s="55"/>
      <c r="N34" s="55"/>
      <c r="O34" s="55"/>
      <c r="P34" s="55"/>
      <c r="Q34" s="55"/>
      <c r="R34" s="55"/>
      <c r="S34" s="70"/>
      <c r="T34" s="73"/>
      <c r="U34" s="73"/>
      <c r="V34" s="73"/>
      <c r="W34" s="73"/>
      <c r="X34" s="73"/>
      <c r="Y34" s="54"/>
      <c r="Z34" s="55"/>
      <c r="AA34" s="55"/>
      <c r="AB34" s="55"/>
      <c r="AC34" s="56"/>
    </row>
    <row r="35" spans="1:29" ht="14.25" thickBot="1">
      <c r="A35" s="28"/>
      <c r="B35" s="65"/>
      <c r="C35" s="63"/>
      <c r="D35" s="66"/>
      <c r="E35" s="67"/>
      <c r="F35" s="68"/>
      <c r="G35" s="68"/>
      <c r="H35" s="68"/>
      <c r="I35" s="68"/>
      <c r="J35" s="63"/>
      <c r="K35" s="63"/>
      <c r="L35" s="29" t="s">
        <v>139</v>
      </c>
      <c r="M35" s="63"/>
      <c r="N35" s="63"/>
      <c r="O35" s="63"/>
      <c r="P35" s="63"/>
      <c r="Q35" s="63"/>
      <c r="R35" s="63"/>
      <c r="S35" s="63"/>
      <c r="T35" s="69"/>
      <c r="U35" s="69"/>
      <c r="V35" s="69"/>
      <c r="W35" s="69"/>
      <c r="X35" s="69"/>
      <c r="Y35" s="62"/>
      <c r="Z35" s="63"/>
      <c r="AA35" s="63"/>
      <c r="AB35" s="63"/>
      <c r="AC35" s="64"/>
    </row>
  </sheetData>
  <sheetProtection/>
  <mergeCells count="173">
    <mergeCell ref="J7:K7"/>
    <mergeCell ref="M7:N7"/>
    <mergeCell ref="O7:S7"/>
    <mergeCell ref="T7:X7"/>
    <mergeCell ref="Y7:AC7"/>
    <mergeCell ref="A1:AB1"/>
    <mergeCell ref="A3:AB3"/>
    <mergeCell ref="K4:S4"/>
    <mergeCell ref="W4:AB4"/>
    <mergeCell ref="A5:A6"/>
    <mergeCell ref="B5:D6"/>
    <mergeCell ref="E5:S6"/>
    <mergeCell ref="T5:AC5"/>
    <mergeCell ref="T6:X6"/>
    <mergeCell ref="Y6:AC6"/>
    <mergeCell ref="B8:D8"/>
    <mergeCell ref="E8:I8"/>
    <mergeCell ref="J8:K8"/>
    <mergeCell ref="M8:N8"/>
    <mergeCell ref="O8:S8"/>
    <mergeCell ref="T8:X8"/>
    <mergeCell ref="Y8:AC8"/>
    <mergeCell ref="B7:D7"/>
    <mergeCell ref="E7:I7"/>
    <mergeCell ref="T10:X10"/>
    <mergeCell ref="Y10:AC10"/>
    <mergeCell ref="B9:D9"/>
    <mergeCell ref="E9:I9"/>
    <mergeCell ref="J9:K9"/>
    <mergeCell ref="M9:N9"/>
    <mergeCell ref="O9:S9"/>
    <mergeCell ref="Y11:AC11"/>
    <mergeCell ref="T9:X9"/>
    <mergeCell ref="J11:K11"/>
    <mergeCell ref="M11:N11"/>
    <mergeCell ref="O11:S11"/>
    <mergeCell ref="T11:X11"/>
    <mergeCell ref="Y9:AC9"/>
    <mergeCell ref="E12:I12"/>
    <mergeCell ref="J12:K12"/>
    <mergeCell ref="M12:N12"/>
    <mergeCell ref="O12:S12"/>
    <mergeCell ref="T12:X12"/>
    <mergeCell ref="B10:D10"/>
    <mergeCell ref="E10:I10"/>
    <mergeCell ref="J10:K10"/>
    <mergeCell ref="M10:N10"/>
    <mergeCell ref="O10:S10"/>
    <mergeCell ref="Y12:AC12"/>
    <mergeCell ref="B11:D11"/>
    <mergeCell ref="E11:I11"/>
    <mergeCell ref="B13:D13"/>
    <mergeCell ref="E13:I13"/>
    <mergeCell ref="J13:K13"/>
    <mergeCell ref="M13:N13"/>
    <mergeCell ref="O13:S13"/>
    <mergeCell ref="T13:X13"/>
    <mergeCell ref="B12:D12"/>
    <mergeCell ref="A16:A17"/>
    <mergeCell ref="B16:D17"/>
    <mergeCell ref="E16:S17"/>
    <mergeCell ref="T16:AC16"/>
    <mergeCell ref="T17:X17"/>
    <mergeCell ref="Y17:AC17"/>
    <mergeCell ref="J18:K18"/>
    <mergeCell ref="M18:N18"/>
    <mergeCell ref="O18:S18"/>
    <mergeCell ref="T18:X18"/>
    <mergeCell ref="Y13:AC13"/>
    <mergeCell ref="K15:S15"/>
    <mergeCell ref="W15:AB15"/>
    <mergeCell ref="Y18:AC18"/>
    <mergeCell ref="B19:D19"/>
    <mergeCell ref="E19:I19"/>
    <mergeCell ref="J19:K19"/>
    <mergeCell ref="M19:N19"/>
    <mergeCell ref="O19:S19"/>
    <mergeCell ref="T19:X19"/>
    <mergeCell ref="Y19:AC19"/>
    <mergeCell ref="B18:D18"/>
    <mergeCell ref="E18:I18"/>
    <mergeCell ref="T21:X21"/>
    <mergeCell ref="Y21:AC21"/>
    <mergeCell ref="B20:D20"/>
    <mergeCell ref="E20:I20"/>
    <mergeCell ref="J20:K20"/>
    <mergeCell ref="M20:N20"/>
    <mergeCell ref="O20:S20"/>
    <mergeCell ref="Y22:AC22"/>
    <mergeCell ref="T20:X20"/>
    <mergeCell ref="J22:K22"/>
    <mergeCell ref="M22:N22"/>
    <mergeCell ref="O22:S22"/>
    <mergeCell ref="T22:X22"/>
    <mergeCell ref="Y20:AC20"/>
    <mergeCell ref="E23:I23"/>
    <mergeCell ref="J23:K23"/>
    <mergeCell ref="M23:N23"/>
    <mergeCell ref="O23:S23"/>
    <mergeCell ref="T23:X23"/>
    <mergeCell ref="B21:D21"/>
    <mergeCell ref="E21:I21"/>
    <mergeCell ref="J21:K21"/>
    <mergeCell ref="M21:N21"/>
    <mergeCell ref="O21:S21"/>
    <mergeCell ref="Y23:AC23"/>
    <mergeCell ref="B22:D22"/>
    <mergeCell ref="E22:I22"/>
    <mergeCell ref="B24:D24"/>
    <mergeCell ref="E24:I24"/>
    <mergeCell ref="J24:K24"/>
    <mergeCell ref="M24:N24"/>
    <mergeCell ref="O24:S24"/>
    <mergeCell ref="T24:X24"/>
    <mergeCell ref="B23:D23"/>
    <mergeCell ref="A27:A28"/>
    <mergeCell ref="B27:D28"/>
    <mergeCell ref="E27:S28"/>
    <mergeCell ref="T27:AC27"/>
    <mergeCell ref="T28:X28"/>
    <mergeCell ref="Y28:AC28"/>
    <mergeCell ref="J29:K29"/>
    <mergeCell ref="M29:N29"/>
    <mergeCell ref="O29:S29"/>
    <mergeCell ref="T29:X29"/>
    <mergeCell ref="Y24:AC24"/>
    <mergeCell ref="K26:S26"/>
    <mergeCell ref="W26:AB26"/>
    <mergeCell ref="Y29:AC29"/>
    <mergeCell ref="B30:D30"/>
    <mergeCell ref="E30:I30"/>
    <mergeCell ref="J30:K30"/>
    <mergeCell ref="M30:N30"/>
    <mergeCell ref="O30:S30"/>
    <mergeCell ref="T30:X30"/>
    <mergeCell ref="Y30:AC30"/>
    <mergeCell ref="B29:D29"/>
    <mergeCell ref="E29:I29"/>
    <mergeCell ref="T32:X32"/>
    <mergeCell ref="Y32:AC32"/>
    <mergeCell ref="B31:D31"/>
    <mergeCell ref="E31:I31"/>
    <mergeCell ref="J31:K31"/>
    <mergeCell ref="M31:N31"/>
    <mergeCell ref="O31:S31"/>
    <mergeCell ref="T31:X31"/>
    <mergeCell ref="J33:K33"/>
    <mergeCell ref="M33:N33"/>
    <mergeCell ref="O33:S33"/>
    <mergeCell ref="T33:X33"/>
    <mergeCell ref="Y31:AC31"/>
    <mergeCell ref="B32:D32"/>
    <mergeCell ref="E32:I32"/>
    <mergeCell ref="J32:K32"/>
    <mergeCell ref="M32:N32"/>
    <mergeCell ref="O32:S32"/>
    <mergeCell ref="Y33:AC33"/>
    <mergeCell ref="B34:D34"/>
    <mergeCell ref="E34:I34"/>
    <mergeCell ref="J34:K34"/>
    <mergeCell ref="M34:N34"/>
    <mergeCell ref="O34:S34"/>
    <mergeCell ref="T34:X34"/>
    <mergeCell ref="Y34:AC34"/>
    <mergeCell ref="B33:D33"/>
    <mergeCell ref="E33:I33"/>
    <mergeCell ref="Y35:AC35"/>
    <mergeCell ref="B35:D35"/>
    <mergeCell ref="E35:I35"/>
    <mergeCell ref="J35:K35"/>
    <mergeCell ref="M35:N35"/>
    <mergeCell ref="O35:S35"/>
    <mergeCell ref="T35:X3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5"/>
  <sheetViews>
    <sheetView zoomScalePageLayoutView="0" workbookViewId="0" topLeftCell="A10">
      <selection activeCell="AG28" sqref="AG28"/>
    </sheetView>
  </sheetViews>
  <sheetFormatPr defaultColWidth="9.140625" defaultRowHeight="15"/>
  <cols>
    <col min="1" max="9" width="3.140625" style="30" customWidth="1"/>
    <col min="10" max="11" width="2.421875" style="30" customWidth="1"/>
    <col min="12" max="12" width="3.140625" style="30" customWidth="1"/>
    <col min="13" max="14" width="2.421875" style="31" customWidth="1"/>
    <col min="15" max="29" width="3.140625" style="31" customWidth="1"/>
  </cols>
  <sheetData>
    <row r="1" spans="1:29" ht="18.75">
      <c r="A1" s="105" t="s">
        <v>125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21"/>
    </row>
    <row r="2" spans="1:29" ht="13.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spans="1:29" ht="18.75">
      <c r="A3" s="106" t="s">
        <v>171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/>
    </row>
    <row r="4" spans="1:29" ht="14.25" thickBot="1">
      <c r="A4" s="24">
        <v>9</v>
      </c>
      <c r="B4" s="24" t="s">
        <v>126</v>
      </c>
      <c r="C4" s="24">
        <v>12</v>
      </c>
      <c r="D4" s="24" t="s">
        <v>128</v>
      </c>
      <c r="E4" s="24" t="s">
        <v>129</v>
      </c>
      <c r="F4" s="24" t="s">
        <v>141</v>
      </c>
      <c r="G4" s="24" t="s">
        <v>130</v>
      </c>
      <c r="H4" s="24"/>
      <c r="I4" s="25" t="s">
        <v>131</v>
      </c>
      <c r="J4" s="24"/>
      <c r="K4" s="85" t="s">
        <v>198</v>
      </c>
      <c r="L4" s="85"/>
      <c r="M4" s="85"/>
      <c r="N4" s="85"/>
      <c r="O4" s="85"/>
      <c r="P4" s="85"/>
      <c r="Q4" s="85"/>
      <c r="R4" s="85"/>
      <c r="S4" s="85"/>
      <c r="T4" s="25" t="s">
        <v>132</v>
      </c>
      <c r="U4" s="24"/>
      <c r="V4" s="24"/>
      <c r="W4" s="86" t="s">
        <v>199</v>
      </c>
      <c r="X4" s="86"/>
      <c r="Y4" s="86"/>
      <c r="Z4" s="86"/>
      <c r="AA4" s="86"/>
      <c r="AB4" s="86"/>
      <c r="AC4" s="26"/>
    </row>
    <row r="5" spans="1:29" ht="13.5">
      <c r="A5" s="90" t="s">
        <v>133</v>
      </c>
      <c r="B5" s="92" t="s">
        <v>134</v>
      </c>
      <c r="C5" s="93"/>
      <c r="D5" s="94"/>
      <c r="E5" s="98" t="s">
        <v>135</v>
      </c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8" t="s">
        <v>136</v>
      </c>
      <c r="U5" s="99"/>
      <c r="V5" s="99"/>
      <c r="W5" s="99"/>
      <c r="X5" s="99"/>
      <c r="Y5" s="99"/>
      <c r="Z5" s="99"/>
      <c r="AA5" s="99"/>
      <c r="AB5" s="99"/>
      <c r="AC5" s="102"/>
    </row>
    <row r="6" spans="1:31" ht="15.75" thickBot="1">
      <c r="A6" s="91"/>
      <c r="B6" s="95"/>
      <c r="C6" s="96"/>
      <c r="D6" s="97"/>
      <c r="E6" s="100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3" t="s">
        <v>137</v>
      </c>
      <c r="U6" s="103"/>
      <c r="V6" s="103"/>
      <c r="W6" s="103"/>
      <c r="X6" s="103"/>
      <c r="Y6" s="100" t="s">
        <v>138</v>
      </c>
      <c r="Z6" s="101"/>
      <c r="AA6" s="101"/>
      <c r="AB6" s="101"/>
      <c r="AC6" s="104"/>
      <c r="AE6" s="37"/>
    </row>
    <row r="7" spans="1:31" ht="15.75" thickTop="1">
      <c r="A7" s="33">
        <v>1</v>
      </c>
      <c r="B7" s="78">
        <v>0.375</v>
      </c>
      <c r="C7" s="79"/>
      <c r="D7" s="80"/>
      <c r="E7" s="81" t="s">
        <v>186</v>
      </c>
      <c r="F7" s="82"/>
      <c r="G7" s="82"/>
      <c r="H7" s="82"/>
      <c r="I7" s="82"/>
      <c r="J7" s="79">
        <v>0</v>
      </c>
      <c r="K7" s="79"/>
      <c r="L7" s="32" t="s">
        <v>139</v>
      </c>
      <c r="M7" s="79">
        <v>2</v>
      </c>
      <c r="N7" s="79"/>
      <c r="O7" s="79" t="s">
        <v>199</v>
      </c>
      <c r="P7" s="79"/>
      <c r="Q7" s="79"/>
      <c r="R7" s="79"/>
      <c r="S7" s="80"/>
      <c r="T7" s="83"/>
      <c r="U7" s="84"/>
      <c r="V7" s="84"/>
      <c r="W7" s="84"/>
      <c r="X7" s="84"/>
      <c r="Y7" s="87"/>
      <c r="Z7" s="88"/>
      <c r="AA7" s="88"/>
      <c r="AB7" s="88"/>
      <c r="AC7" s="89"/>
      <c r="AE7" s="37"/>
    </row>
    <row r="8" spans="1:31" ht="13.5">
      <c r="A8" s="35">
        <v>2</v>
      </c>
      <c r="B8" s="57">
        <v>0.40972222222222227</v>
      </c>
      <c r="C8" s="58"/>
      <c r="D8" s="59"/>
      <c r="E8" s="60" t="s">
        <v>196</v>
      </c>
      <c r="F8" s="61"/>
      <c r="G8" s="61"/>
      <c r="H8" s="61"/>
      <c r="I8" s="61"/>
      <c r="J8" s="58">
        <v>7</v>
      </c>
      <c r="K8" s="58"/>
      <c r="L8" s="27" t="s">
        <v>139</v>
      </c>
      <c r="M8" s="58">
        <v>2</v>
      </c>
      <c r="N8" s="58"/>
      <c r="O8" s="58" t="s">
        <v>199</v>
      </c>
      <c r="P8" s="58"/>
      <c r="Q8" s="58"/>
      <c r="R8" s="58"/>
      <c r="S8" s="59"/>
      <c r="T8" s="77"/>
      <c r="U8" s="77"/>
      <c r="V8" s="77"/>
      <c r="W8" s="77"/>
      <c r="X8" s="77"/>
      <c r="Y8" s="57"/>
      <c r="Z8" s="58"/>
      <c r="AA8" s="58"/>
      <c r="AB8" s="58"/>
      <c r="AC8" s="75"/>
      <c r="AE8" s="36"/>
    </row>
    <row r="9" spans="1:31" ht="13.5">
      <c r="A9" s="35">
        <v>3</v>
      </c>
      <c r="B9" s="57">
        <v>0.4444444444444444</v>
      </c>
      <c r="C9" s="58"/>
      <c r="D9" s="59"/>
      <c r="E9" s="60"/>
      <c r="F9" s="61"/>
      <c r="G9" s="61"/>
      <c r="H9" s="61"/>
      <c r="I9" s="61"/>
      <c r="J9" s="58"/>
      <c r="K9" s="58"/>
      <c r="L9" s="27" t="s">
        <v>139</v>
      </c>
      <c r="M9" s="58"/>
      <c r="N9" s="58"/>
      <c r="O9" s="58"/>
      <c r="P9" s="58"/>
      <c r="Q9" s="58"/>
      <c r="R9" s="58"/>
      <c r="S9" s="59"/>
      <c r="T9" s="76"/>
      <c r="U9" s="77"/>
      <c r="V9" s="77"/>
      <c r="W9" s="77"/>
      <c r="X9" s="77"/>
      <c r="Y9" s="57"/>
      <c r="Z9" s="58"/>
      <c r="AA9" s="58"/>
      <c r="AB9" s="58"/>
      <c r="AC9" s="75"/>
      <c r="AE9" s="36"/>
    </row>
    <row r="10" spans="1:31" ht="13.5">
      <c r="A10" s="35">
        <v>4</v>
      </c>
      <c r="B10" s="57">
        <v>0.4791666666666667</v>
      </c>
      <c r="C10" s="58"/>
      <c r="D10" s="59"/>
      <c r="E10" s="60"/>
      <c r="F10" s="61"/>
      <c r="G10" s="61"/>
      <c r="H10" s="61"/>
      <c r="I10" s="61"/>
      <c r="J10" s="58"/>
      <c r="K10" s="58"/>
      <c r="L10" s="27" t="s">
        <v>139</v>
      </c>
      <c r="M10" s="58"/>
      <c r="N10" s="58"/>
      <c r="O10" s="74"/>
      <c r="P10" s="58"/>
      <c r="Q10" s="58"/>
      <c r="R10" s="58"/>
      <c r="S10" s="59"/>
      <c r="T10" s="76"/>
      <c r="U10" s="77"/>
      <c r="V10" s="77"/>
      <c r="W10" s="77"/>
      <c r="X10" s="77"/>
      <c r="Y10" s="57"/>
      <c r="Z10" s="58"/>
      <c r="AA10" s="58"/>
      <c r="AB10" s="58"/>
      <c r="AC10" s="75"/>
      <c r="AE10" s="36"/>
    </row>
    <row r="11" spans="1:31" ht="13.5">
      <c r="A11" s="35">
        <v>5</v>
      </c>
      <c r="B11" s="57">
        <v>0.513888888888889</v>
      </c>
      <c r="C11" s="58"/>
      <c r="D11" s="59"/>
      <c r="E11" s="60"/>
      <c r="F11" s="61"/>
      <c r="G11" s="61"/>
      <c r="H11" s="61"/>
      <c r="I11" s="61"/>
      <c r="J11" s="58"/>
      <c r="K11" s="58"/>
      <c r="L11" s="27" t="s">
        <v>139</v>
      </c>
      <c r="M11" s="58"/>
      <c r="N11" s="58"/>
      <c r="O11" s="58"/>
      <c r="P11" s="58"/>
      <c r="Q11" s="58"/>
      <c r="R11" s="58"/>
      <c r="S11" s="59"/>
      <c r="T11" s="77"/>
      <c r="U11" s="77"/>
      <c r="V11" s="77"/>
      <c r="W11" s="77"/>
      <c r="X11" s="77"/>
      <c r="Y11" s="57"/>
      <c r="Z11" s="58"/>
      <c r="AA11" s="58"/>
      <c r="AB11" s="58"/>
      <c r="AC11" s="75"/>
      <c r="AE11" s="36"/>
    </row>
    <row r="12" spans="1:29" ht="13.5">
      <c r="A12" s="35">
        <v>6</v>
      </c>
      <c r="B12" s="54">
        <v>0.548611111111111</v>
      </c>
      <c r="C12" s="55"/>
      <c r="D12" s="70"/>
      <c r="E12" s="71"/>
      <c r="F12" s="72"/>
      <c r="G12" s="72"/>
      <c r="H12" s="72"/>
      <c r="I12" s="72"/>
      <c r="J12" s="55"/>
      <c r="K12" s="55"/>
      <c r="L12" s="34" t="s">
        <v>139</v>
      </c>
      <c r="M12" s="55"/>
      <c r="N12" s="55"/>
      <c r="O12" s="55"/>
      <c r="P12" s="55"/>
      <c r="Q12" s="55"/>
      <c r="R12" s="55"/>
      <c r="S12" s="70"/>
      <c r="T12" s="73"/>
      <c r="U12" s="73"/>
      <c r="V12" s="73"/>
      <c r="W12" s="73"/>
      <c r="X12" s="73"/>
      <c r="Y12" s="54"/>
      <c r="Z12" s="55"/>
      <c r="AA12" s="55"/>
      <c r="AB12" s="55"/>
      <c r="AC12" s="56"/>
    </row>
    <row r="13" spans="1:29" ht="14.25" thickBot="1">
      <c r="A13" s="28"/>
      <c r="B13" s="65"/>
      <c r="C13" s="63"/>
      <c r="D13" s="66"/>
      <c r="E13" s="67"/>
      <c r="F13" s="68"/>
      <c r="G13" s="68"/>
      <c r="H13" s="68"/>
      <c r="I13" s="68"/>
      <c r="J13" s="63"/>
      <c r="K13" s="63"/>
      <c r="L13" s="29" t="s">
        <v>139</v>
      </c>
      <c r="M13" s="63"/>
      <c r="N13" s="63"/>
      <c r="O13" s="63"/>
      <c r="P13" s="63"/>
      <c r="Q13" s="63"/>
      <c r="R13" s="63"/>
      <c r="S13" s="63"/>
      <c r="T13" s="69"/>
      <c r="U13" s="69"/>
      <c r="V13" s="69"/>
      <c r="W13" s="69"/>
      <c r="X13" s="69"/>
      <c r="Y13" s="62"/>
      <c r="Z13" s="63"/>
      <c r="AA13" s="63"/>
      <c r="AB13" s="63"/>
      <c r="AC13" s="64"/>
    </row>
    <row r="15" spans="1:29" ht="14.25" thickBot="1">
      <c r="A15" s="24">
        <v>9</v>
      </c>
      <c r="B15" s="24" t="s">
        <v>126</v>
      </c>
      <c r="C15" s="24">
        <v>13</v>
      </c>
      <c r="D15" s="24" t="s">
        <v>128</v>
      </c>
      <c r="E15" s="24" t="s">
        <v>129</v>
      </c>
      <c r="F15" s="24" t="s">
        <v>127</v>
      </c>
      <c r="G15" s="24" t="s">
        <v>130</v>
      </c>
      <c r="H15" s="24"/>
      <c r="I15" s="25" t="s">
        <v>131</v>
      </c>
      <c r="J15" s="24"/>
      <c r="K15" s="85" t="s">
        <v>194</v>
      </c>
      <c r="L15" s="85"/>
      <c r="M15" s="85"/>
      <c r="N15" s="85"/>
      <c r="O15" s="85"/>
      <c r="P15" s="85"/>
      <c r="Q15" s="85"/>
      <c r="R15" s="85"/>
      <c r="S15" s="85"/>
      <c r="T15" s="25" t="s">
        <v>132</v>
      </c>
      <c r="U15" s="24"/>
      <c r="V15" s="24"/>
      <c r="W15" s="86" t="s">
        <v>195</v>
      </c>
      <c r="X15" s="86"/>
      <c r="Y15" s="86"/>
      <c r="Z15" s="86"/>
      <c r="AA15" s="86"/>
      <c r="AB15" s="86"/>
      <c r="AC15" s="26"/>
    </row>
    <row r="16" spans="1:29" ht="13.5">
      <c r="A16" s="90" t="s">
        <v>133</v>
      </c>
      <c r="B16" s="92" t="s">
        <v>134</v>
      </c>
      <c r="C16" s="93"/>
      <c r="D16" s="94"/>
      <c r="E16" s="98" t="s">
        <v>135</v>
      </c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8" t="s">
        <v>136</v>
      </c>
      <c r="U16" s="99"/>
      <c r="V16" s="99"/>
      <c r="W16" s="99"/>
      <c r="X16" s="99"/>
      <c r="Y16" s="99"/>
      <c r="Z16" s="99"/>
      <c r="AA16" s="99"/>
      <c r="AB16" s="99"/>
      <c r="AC16" s="102"/>
    </row>
    <row r="17" spans="1:31" ht="15.75" thickBot="1">
      <c r="A17" s="91"/>
      <c r="B17" s="95"/>
      <c r="C17" s="96"/>
      <c r="D17" s="97"/>
      <c r="E17" s="100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3" t="s">
        <v>137</v>
      </c>
      <c r="U17" s="103"/>
      <c r="V17" s="103"/>
      <c r="W17" s="103"/>
      <c r="X17" s="103"/>
      <c r="Y17" s="100" t="s">
        <v>138</v>
      </c>
      <c r="Z17" s="101"/>
      <c r="AA17" s="101"/>
      <c r="AB17" s="101"/>
      <c r="AC17" s="104"/>
      <c r="AE17" s="37"/>
    </row>
    <row r="18" spans="1:31" ht="15.75" thickTop="1">
      <c r="A18" s="33">
        <v>1</v>
      </c>
      <c r="B18" s="78">
        <v>0.375</v>
      </c>
      <c r="C18" s="79"/>
      <c r="D18" s="80"/>
      <c r="E18" s="81" t="s">
        <v>184</v>
      </c>
      <c r="F18" s="82"/>
      <c r="G18" s="82"/>
      <c r="H18" s="82"/>
      <c r="I18" s="82"/>
      <c r="J18" s="79">
        <v>1</v>
      </c>
      <c r="K18" s="79"/>
      <c r="L18" s="32" t="s">
        <v>139</v>
      </c>
      <c r="M18" s="79">
        <v>0</v>
      </c>
      <c r="N18" s="79"/>
      <c r="O18" s="79" t="s">
        <v>186</v>
      </c>
      <c r="P18" s="79"/>
      <c r="Q18" s="79"/>
      <c r="R18" s="79"/>
      <c r="S18" s="80"/>
      <c r="T18" s="83"/>
      <c r="U18" s="84"/>
      <c r="V18" s="84"/>
      <c r="W18" s="84"/>
      <c r="X18" s="84"/>
      <c r="Y18" s="87"/>
      <c r="Z18" s="88"/>
      <c r="AA18" s="88"/>
      <c r="AB18" s="88"/>
      <c r="AC18" s="89"/>
      <c r="AE18" s="37"/>
    </row>
    <row r="19" spans="1:31" ht="15">
      <c r="A19" s="35">
        <v>2</v>
      </c>
      <c r="B19" s="57">
        <v>0.40972222222222227</v>
      </c>
      <c r="C19" s="58"/>
      <c r="D19" s="59"/>
      <c r="E19" s="60" t="s">
        <v>183</v>
      </c>
      <c r="F19" s="61"/>
      <c r="G19" s="61"/>
      <c r="H19" s="61"/>
      <c r="I19" s="61"/>
      <c r="J19" s="58">
        <v>0</v>
      </c>
      <c r="K19" s="58"/>
      <c r="L19" s="27" t="s">
        <v>139</v>
      </c>
      <c r="M19" s="58">
        <v>1</v>
      </c>
      <c r="N19" s="58"/>
      <c r="O19" s="58" t="s">
        <v>182</v>
      </c>
      <c r="P19" s="58"/>
      <c r="Q19" s="58"/>
      <c r="R19" s="58"/>
      <c r="S19" s="59"/>
      <c r="T19" s="77"/>
      <c r="U19" s="77"/>
      <c r="V19" s="77"/>
      <c r="W19" s="77"/>
      <c r="X19" s="77"/>
      <c r="Y19" s="57"/>
      <c r="Z19" s="58"/>
      <c r="AA19" s="58"/>
      <c r="AB19" s="58"/>
      <c r="AC19" s="75"/>
      <c r="AE19" s="37"/>
    </row>
    <row r="20" spans="1:31" ht="15">
      <c r="A20" s="35">
        <v>3</v>
      </c>
      <c r="B20" s="57">
        <v>0.4444444444444444</v>
      </c>
      <c r="C20" s="58"/>
      <c r="D20" s="59"/>
      <c r="E20" s="60" t="s">
        <v>195</v>
      </c>
      <c r="F20" s="61"/>
      <c r="G20" s="61"/>
      <c r="H20" s="61"/>
      <c r="I20" s="61"/>
      <c r="J20" s="58">
        <v>1</v>
      </c>
      <c r="K20" s="58"/>
      <c r="L20" s="27" t="s">
        <v>139</v>
      </c>
      <c r="M20" s="58">
        <v>2</v>
      </c>
      <c r="N20" s="58"/>
      <c r="O20" s="58" t="s">
        <v>182</v>
      </c>
      <c r="P20" s="58"/>
      <c r="Q20" s="58"/>
      <c r="R20" s="58"/>
      <c r="S20" s="59"/>
      <c r="T20" s="76"/>
      <c r="U20" s="77"/>
      <c r="V20" s="77"/>
      <c r="W20" s="77"/>
      <c r="X20" s="77"/>
      <c r="Y20" s="57"/>
      <c r="Z20" s="58"/>
      <c r="AA20" s="58"/>
      <c r="AB20" s="58"/>
      <c r="AC20" s="75"/>
      <c r="AE20" s="37"/>
    </row>
    <row r="21" spans="1:31" ht="15">
      <c r="A21" s="35">
        <v>4</v>
      </c>
      <c r="B21" s="57">
        <v>0.4791666666666667</v>
      </c>
      <c r="C21" s="58"/>
      <c r="D21" s="59"/>
      <c r="E21" s="60" t="s">
        <v>186</v>
      </c>
      <c r="F21" s="61"/>
      <c r="G21" s="61"/>
      <c r="H21" s="61"/>
      <c r="I21" s="61"/>
      <c r="J21" s="58">
        <v>1</v>
      </c>
      <c r="K21" s="58"/>
      <c r="L21" s="27" t="s">
        <v>139</v>
      </c>
      <c r="M21" s="58">
        <v>3</v>
      </c>
      <c r="N21" s="58"/>
      <c r="O21" s="74" t="s">
        <v>183</v>
      </c>
      <c r="P21" s="58"/>
      <c r="Q21" s="58"/>
      <c r="R21" s="58"/>
      <c r="S21" s="59"/>
      <c r="T21" s="76"/>
      <c r="U21" s="77"/>
      <c r="V21" s="77"/>
      <c r="W21" s="77"/>
      <c r="X21" s="77"/>
      <c r="Y21" s="57"/>
      <c r="Z21" s="58"/>
      <c r="AA21" s="58"/>
      <c r="AB21" s="58"/>
      <c r="AC21" s="75"/>
      <c r="AE21" s="37"/>
    </row>
    <row r="22" spans="1:31" ht="15">
      <c r="A22" s="35">
        <v>5</v>
      </c>
      <c r="B22" s="57">
        <v>0.513888888888889</v>
      </c>
      <c r="C22" s="58"/>
      <c r="D22" s="59"/>
      <c r="E22" s="60" t="s">
        <v>195</v>
      </c>
      <c r="F22" s="61"/>
      <c r="G22" s="61"/>
      <c r="H22" s="61"/>
      <c r="I22" s="61"/>
      <c r="J22" s="58">
        <v>0</v>
      </c>
      <c r="K22" s="58"/>
      <c r="L22" s="27" t="s">
        <v>139</v>
      </c>
      <c r="M22" s="58">
        <v>2</v>
      </c>
      <c r="N22" s="58"/>
      <c r="O22" s="58" t="s">
        <v>196</v>
      </c>
      <c r="P22" s="58"/>
      <c r="Q22" s="58"/>
      <c r="R22" s="58"/>
      <c r="S22" s="59"/>
      <c r="T22" s="77"/>
      <c r="U22" s="77"/>
      <c r="V22" s="77"/>
      <c r="W22" s="77"/>
      <c r="X22" s="77"/>
      <c r="Y22" s="57"/>
      <c r="Z22" s="58"/>
      <c r="AA22" s="58"/>
      <c r="AB22" s="58"/>
      <c r="AC22" s="75"/>
      <c r="AE22" s="37"/>
    </row>
    <row r="23" spans="1:29" ht="13.5">
      <c r="A23" s="35">
        <v>6</v>
      </c>
      <c r="B23" s="57">
        <v>0.548611111111111</v>
      </c>
      <c r="C23" s="58"/>
      <c r="D23" s="59"/>
      <c r="E23" s="71" t="s">
        <v>197</v>
      </c>
      <c r="F23" s="72"/>
      <c r="G23" s="72"/>
      <c r="H23" s="72"/>
      <c r="I23" s="72"/>
      <c r="J23" s="55">
        <v>1</v>
      </c>
      <c r="K23" s="55"/>
      <c r="L23" s="34" t="s">
        <v>139</v>
      </c>
      <c r="M23" s="55">
        <v>5</v>
      </c>
      <c r="N23" s="55"/>
      <c r="O23" s="55" t="s">
        <v>182</v>
      </c>
      <c r="P23" s="55"/>
      <c r="Q23" s="55"/>
      <c r="R23" s="55"/>
      <c r="S23" s="70"/>
      <c r="T23" s="73"/>
      <c r="U23" s="73"/>
      <c r="V23" s="73"/>
      <c r="W23" s="73"/>
      <c r="X23" s="73"/>
      <c r="Y23" s="54"/>
      <c r="Z23" s="55"/>
      <c r="AA23" s="55"/>
      <c r="AB23" s="55"/>
      <c r="AC23" s="56"/>
    </row>
    <row r="24" spans="1:29" ht="14.25" thickBot="1">
      <c r="A24" s="28"/>
      <c r="B24" s="65"/>
      <c r="C24" s="63"/>
      <c r="D24" s="66"/>
      <c r="E24" s="67"/>
      <c r="F24" s="68"/>
      <c r="G24" s="68"/>
      <c r="H24" s="68"/>
      <c r="I24" s="68"/>
      <c r="J24" s="63"/>
      <c r="K24" s="63"/>
      <c r="L24" s="29" t="s">
        <v>139</v>
      </c>
      <c r="M24" s="63"/>
      <c r="N24" s="63"/>
      <c r="O24" s="63"/>
      <c r="P24" s="63"/>
      <c r="Q24" s="63"/>
      <c r="R24" s="63"/>
      <c r="S24" s="63"/>
      <c r="T24" s="69"/>
      <c r="U24" s="69"/>
      <c r="V24" s="69"/>
      <c r="W24" s="69"/>
      <c r="X24" s="69"/>
      <c r="Y24" s="62"/>
      <c r="Z24" s="63"/>
      <c r="AA24" s="63"/>
      <c r="AB24" s="63"/>
      <c r="AC24" s="64"/>
    </row>
    <row r="26" spans="1:29" ht="14.25" thickBot="1">
      <c r="A26" s="24">
        <v>9</v>
      </c>
      <c r="B26" s="24" t="s">
        <v>126</v>
      </c>
      <c r="C26" s="24">
        <v>24</v>
      </c>
      <c r="D26" s="24" t="s">
        <v>128</v>
      </c>
      <c r="E26" s="24" t="s">
        <v>129</v>
      </c>
      <c r="F26" s="24" t="s">
        <v>141</v>
      </c>
      <c r="G26" s="24" t="s">
        <v>130</v>
      </c>
      <c r="H26" s="24"/>
      <c r="I26" s="25" t="s">
        <v>131</v>
      </c>
      <c r="J26" s="24"/>
      <c r="K26" s="85" t="s">
        <v>189</v>
      </c>
      <c r="L26" s="85"/>
      <c r="M26" s="85"/>
      <c r="N26" s="85"/>
      <c r="O26" s="85"/>
      <c r="P26" s="85"/>
      <c r="Q26" s="85"/>
      <c r="R26" s="85"/>
      <c r="S26" s="85"/>
      <c r="T26" s="25" t="s">
        <v>132</v>
      </c>
      <c r="U26" s="24"/>
      <c r="V26" s="24"/>
      <c r="W26" s="86" t="s">
        <v>185</v>
      </c>
      <c r="X26" s="86"/>
      <c r="Y26" s="86"/>
      <c r="Z26" s="86"/>
      <c r="AA26" s="86"/>
      <c r="AB26" s="86"/>
      <c r="AC26" s="26"/>
    </row>
    <row r="27" spans="1:29" ht="13.5">
      <c r="A27" s="90" t="s">
        <v>133</v>
      </c>
      <c r="B27" s="92" t="s">
        <v>134</v>
      </c>
      <c r="C27" s="93"/>
      <c r="D27" s="94"/>
      <c r="E27" s="98" t="s">
        <v>135</v>
      </c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8" t="s">
        <v>136</v>
      </c>
      <c r="U27" s="99"/>
      <c r="V27" s="99"/>
      <c r="W27" s="99"/>
      <c r="X27" s="99"/>
      <c r="Y27" s="99"/>
      <c r="Z27" s="99"/>
      <c r="AA27" s="99"/>
      <c r="AB27" s="99"/>
      <c r="AC27" s="102"/>
    </row>
    <row r="28" spans="1:31" ht="14.25" thickBot="1">
      <c r="A28" s="91"/>
      <c r="B28" s="95"/>
      <c r="C28" s="96"/>
      <c r="D28" s="97"/>
      <c r="E28" s="100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3" t="s">
        <v>137</v>
      </c>
      <c r="U28" s="103"/>
      <c r="V28" s="103"/>
      <c r="W28" s="103"/>
      <c r="X28" s="103"/>
      <c r="Y28" s="100" t="s">
        <v>138</v>
      </c>
      <c r="Z28" s="101"/>
      <c r="AA28" s="101"/>
      <c r="AB28" s="101"/>
      <c r="AC28" s="104"/>
      <c r="AE28" s="36"/>
    </row>
    <row r="29" spans="1:31" ht="14.25" thickTop="1">
      <c r="A29" s="33">
        <v>1</v>
      </c>
      <c r="B29" s="78">
        <v>0.375</v>
      </c>
      <c r="C29" s="79"/>
      <c r="D29" s="80"/>
      <c r="E29" s="81" t="s">
        <v>187</v>
      </c>
      <c r="F29" s="82"/>
      <c r="G29" s="82"/>
      <c r="H29" s="82"/>
      <c r="I29" s="82"/>
      <c r="J29" s="79">
        <v>4</v>
      </c>
      <c r="K29" s="79"/>
      <c r="L29" s="32" t="s">
        <v>139</v>
      </c>
      <c r="M29" s="79">
        <v>2</v>
      </c>
      <c r="N29" s="79"/>
      <c r="O29" s="79" t="s">
        <v>188</v>
      </c>
      <c r="P29" s="79"/>
      <c r="Q29" s="79"/>
      <c r="R29" s="79"/>
      <c r="S29" s="80"/>
      <c r="T29" s="83"/>
      <c r="U29" s="84"/>
      <c r="V29" s="84"/>
      <c r="W29" s="84"/>
      <c r="X29" s="84"/>
      <c r="Y29" s="87"/>
      <c r="Z29" s="88"/>
      <c r="AA29" s="88"/>
      <c r="AB29" s="88"/>
      <c r="AC29" s="89"/>
      <c r="AE29" s="36"/>
    </row>
    <row r="30" spans="1:31" ht="13.5">
      <c r="A30" s="35">
        <v>2</v>
      </c>
      <c r="B30" s="57">
        <v>0.40972222222222227</v>
      </c>
      <c r="C30" s="58"/>
      <c r="D30" s="59"/>
      <c r="E30" s="60"/>
      <c r="F30" s="61"/>
      <c r="G30" s="61"/>
      <c r="H30" s="61"/>
      <c r="I30" s="61"/>
      <c r="J30" s="58"/>
      <c r="K30" s="58"/>
      <c r="L30" s="27" t="s">
        <v>139</v>
      </c>
      <c r="M30" s="58"/>
      <c r="N30" s="58"/>
      <c r="O30" s="58"/>
      <c r="P30" s="58"/>
      <c r="Q30" s="58"/>
      <c r="R30" s="58"/>
      <c r="S30" s="59"/>
      <c r="T30" s="76"/>
      <c r="U30" s="77"/>
      <c r="V30" s="77"/>
      <c r="W30" s="77"/>
      <c r="X30" s="77"/>
      <c r="Y30" s="57"/>
      <c r="Z30" s="58"/>
      <c r="AA30" s="58"/>
      <c r="AB30" s="58"/>
      <c r="AC30" s="75"/>
      <c r="AE30" s="36"/>
    </row>
    <row r="31" spans="1:31" ht="13.5">
      <c r="A31" s="35">
        <v>3</v>
      </c>
      <c r="B31" s="57">
        <v>0.4444444444444444</v>
      </c>
      <c r="C31" s="58"/>
      <c r="D31" s="59"/>
      <c r="E31" s="60"/>
      <c r="F31" s="61"/>
      <c r="G31" s="61"/>
      <c r="H31" s="61"/>
      <c r="I31" s="61"/>
      <c r="J31" s="58"/>
      <c r="K31" s="58"/>
      <c r="L31" s="27" t="s">
        <v>139</v>
      </c>
      <c r="M31" s="58"/>
      <c r="N31" s="58"/>
      <c r="O31" s="58"/>
      <c r="P31" s="58"/>
      <c r="Q31" s="58"/>
      <c r="R31" s="58"/>
      <c r="S31" s="59"/>
      <c r="T31" s="77"/>
      <c r="U31" s="77"/>
      <c r="V31" s="77"/>
      <c r="W31" s="77"/>
      <c r="X31" s="77"/>
      <c r="Y31" s="57"/>
      <c r="Z31" s="58"/>
      <c r="AA31" s="58"/>
      <c r="AB31" s="58"/>
      <c r="AC31" s="75"/>
      <c r="AE31" s="36"/>
    </row>
    <row r="32" spans="1:31" ht="13.5">
      <c r="A32" s="35">
        <v>4</v>
      </c>
      <c r="B32" s="57">
        <v>0.4791666666666667</v>
      </c>
      <c r="C32" s="58"/>
      <c r="D32" s="59"/>
      <c r="E32" s="60"/>
      <c r="F32" s="61"/>
      <c r="G32" s="61"/>
      <c r="H32" s="61"/>
      <c r="I32" s="61"/>
      <c r="J32" s="58"/>
      <c r="K32" s="58"/>
      <c r="L32" s="27" t="s">
        <v>139</v>
      </c>
      <c r="M32" s="58"/>
      <c r="N32" s="58"/>
      <c r="O32" s="74"/>
      <c r="P32" s="58"/>
      <c r="Q32" s="58"/>
      <c r="R32" s="58"/>
      <c r="S32" s="59"/>
      <c r="T32" s="77"/>
      <c r="U32" s="77"/>
      <c r="V32" s="77"/>
      <c r="W32" s="77"/>
      <c r="X32" s="77"/>
      <c r="Y32" s="57"/>
      <c r="Z32" s="58"/>
      <c r="AA32" s="58"/>
      <c r="AB32" s="58"/>
      <c r="AC32" s="75"/>
      <c r="AE32" s="36"/>
    </row>
    <row r="33" spans="1:31" ht="13.5">
      <c r="A33" s="35">
        <v>5</v>
      </c>
      <c r="B33" s="57">
        <v>0.513888888888889</v>
      </c>
      <c r="C33" s="58"/>
      <c r="D33" s="59"/>
      <c r="E33" s="60"/>
      <c r="F33" s="61"/>
      <c r="G33" s="61"/>
      <c r="H33" s="61"/>
      <c r="I33" s="61"/>
      <c r="J33" s="58"/>
      <c r="K33" s="58"/>
      <c r="L33" s="27" t="s">
        <v>139</v>
      </c>
      <c r="M33" s="58"/>
      <c r="N33" s="58"/>
      <c r="O33" s="58"/>
      <c r="P33" s="58"/>
      <c r="Q33" s="58"/>
      <c r="R33" s="58"/>
      <c r="S33" s="59"/>
      <c r="T33" s="77"/>
      <c r="U33" s="77"/>
      <c r="V33" s="77"/>
      <c r="W33" s="77"/>
      <c r="X33" s="77"/>
      <c r="Y33" s="57"/>
      <c r="Z33" s="58"/>
      <c r="AA33" s="58"/>
      <c r="AB33" s="58"/>
      <c r="AC33" s="75"/>
      <c r="AE33" s="36"/>
    </row>
    <row r="34" spans="1:29" ht="13.5">
      <c r="A34" s="35">
        <v>6</v>
      </c>
      <c r="B34" s="54">
        <v>0.548611111111111</v>
      </c>
      <c r="C34" s="55"/>
      <c r="D34" s="70"/>
      <c r="E34" s="71"/>
      <c r="F34" s="72"/>
      <c r="G34" s="72"/>
      <c r="H34" s="72"/>
      <c r="I34" s="72"/>
      <c r="J34" s="55"/>
      <c r="K34" s="55"/>
      <c r="L34" s="34" t="s">
        <v>139</v>
      </c>
      <c r="M34" s="55"/>
      <c r="N34" s="55"/>
      <c r="O34" s="55"/>
      <c r="P34" s="55"/>
      <c r="Q34" s="55"/>
      <c r="R34" s="55"/>
      <c r="S34" s="70"/>
      <c r="T34" s="73"/>
      <c r="U34" s="73"/>
      <c r="V34" s="73"/>
      <c r="W34" s="73"/>
      <c r="X34" s="73"/>
      <c r="Y34" s="54"/>
      <c r="Z34" s="55"/>
      <c r="AA34" s="55"/>
      <c r="AB34" s="55"/>
      <c r="AC34" s="56"/>
    </row>
    <row r="35" spans="1:29" ht="14.25" thickBot="1">
      <c r="A35" s="28"/>
      <c r="B35" s="65"/>
      <c r="C35" s="63"/>
      <c r="D35" s="66"/>
      <c r="E35" s="67"/>
      <c r="F35" s="68"/>
      <c r="G35" s="68"/>
      <c r="H35" s="68"/>
      <c r="I35" s="68"/>
      <c r="J35" s="63"/>
      <c r="K35" s="63"/>
      <c r="L35" s="29" t="s">
        <v>139</v>
      </c>
      <c r="M35" s="63"/>
      <c r="N35" s="63"/>
      <c r="O35" s="63"/>
      <c r="P35" s="63"/>
      <c r="Q35" s="63"/>
      <c r="R35" s="63"/>
      <c r="S35" s="63"/>
      <c r="T35" s="69"/>
      <c r="U35" s="69"/>
      <c r="V35" s="69"/>
      <c r="W35" s="69"/>
      <c r="X35" s="69"/>
      <c r="Y35" s="62"/>
      <c r="Z35" s="63"/>
      <c r="AA35" s="63"/>
      <c r="AB35" s="63"/>
      <c r="AC35" s="64"/>
    </row>
  </sheetData>
  <sheetProtection/>
  <mergeCells count="173">
    <mergeCell ref="J18:K18"/>
    <mergeCell ref="M18:N18"/>
    <mergeCell ref="O18:S18"/>
    <mergeCell ref="T18:X18"/>
    <mergeCell ref="Y18:AC18"/>
    <mergeCell ref="A1:AB1"/>
    <mergeCell ref="A3:AB3"/>
    <mergeCell ref="K15:S15"/>
    <mergeCell ref="W15:AB15"/>
    <mergeCell ref="A16:A17"/>
    <mergeCell ref="B16:D17"/>
    <mergeCell ref="E16:S17"/>
    <mergeCell ref="T16:AC16"/>
    <mergeCell ref="T17:X17"/>
    <mergeCell ref="Y17:AC17"/>
    <mergeCell ref="B19:D19"/>
    <mergeCell ref="E19:I19"/>
    <mergeCell ref="J19:K19"/>
    <mergeCell ref="M19:N19"/>
    <mergeCell ref="O19:S19"/>
    <mergeCell ref="T19:X19"/>
    <mergeCell ref="Y19:AC19"/>
    <mergeCell ref="B18:D18"/>
    <mergeCell ref="E18:I18"/>
    <mergeCell ref="T21:X21"/>
    <mergeCell ref="Y21:AC21"/>
    <mergeCell ref="B20:D20"/>
    <mergeCell ref="E20:I20"/>
    <mergeCell ref="J20:K20"/>
    <mergeCell ref="M20:N20"/>
    <mergeCell ref="Y22:AC22"/>
    <mergeCell ref="T20:X20"/>
    <mergeCell ref="J22:K22"/>
    <mergeCell ref="M22:N22"/>
    <mergeCell ref="O22:S22"/>
    <mergeCell ref="T22:X22"/>
    <mergeCell ref="Y20:AC20"/>
    <mergeCell ref="B21:D21"/>
    <mergeCell ref="E21:I21"/>
    <mergeCell ref="J21:K21"/>
    <mergeCell ref="M21:N21"/>
    <mergeCell ref="O21:S21"/>
    <mergeCell ref="O20:S20"/>
    <mergeCell ref="T24:X24"/>
    <mergeCell ref="B23:D23"/>
    <mergeCell ref="E23:I23"/>
    <mergeCell ref="J23:K23"/>
    <mergeCell ref="M23:N23"/>
    <mergeCell ref="O23:S23"/>
    <mergeCell ref="T23:X23"/>
    <mergeCell ref="B22:D22"/>
    <mergeCell ref="E22:I22"/>
    <mergeCell ref="B24:D24"/>
    <mergeCell ref="E24:I24"/>
    <mergeCell ref="J24:K24"/>
    <mergeCell ref="M24:N24"/>
    <mergeCell ref="A5:A6"/>
    <mergeCell ref="B5:D6"/>
    <mergeCell ref="E5:S6"/>
    <mergeCell ref="T5:AC5"/>
    <mergeCell ref="T6:X6"/>
    <mergeCell ref="Y6:AC6"/>
    <mergeCell ref="J7:K7"/>
    <mergeCell ref="M7:N7"/>
    <mergeCell ref="O7:S7"/>
    <mergeCell ref="T7:X7"/>
    <mergeCell ref="Y24:AC24"/>
    <mergeCell ref="K4:S4"/>
    <mergeCell ref="W4:AB4"/>
    <mergeCell ref="Y7:AC7"/>
    <mergeCell ref="Y8:AC8"/>
    <mergeCell ref="Y11:AC11"/>
    <mergeCell ref="B8:D8"/>
    <mergeCell ref="E8:I8"/>
    <mergeCell ref="J8:K8"/>
    <mergeCell ref="M8:N8"/>
    <mergeCell ref="O8:S8"/>
    <mergeCell ref="T8:X8"/>
    <mergeCell ref="B7:D7"/>
    <mergeCell ref="E7:I7"/>
    <mergeCell ref="T10:X10"/>
    <mergeCell ref="Y10:AC10"/>
    <mergeCell ref="B9:D9"/>
    <mergeCell ref="E9:I9"/>
    <mergeCell ref="J9:K9"/>
    <mergeCell ref="M9:N9"/>
    <mergeCell ref="O9:S9"/>
    <mergeCell ref="T9:X9"/>
    <mergeCell ref="M11:N11"/>
    <mergeCell ref="O11:S11"/>
    <mergeCell ref="T11:X11"/>
    <mergeCell ref="Y9:AC9"/>
    <mergeCell ref="E12:I12"/>
    <mergeCell ref="J12:K12"/>
    <mergeCell ref="M12:N12"/>
    <mergeCell ref="O12:S12"/>
    <mergeCell ref="T12:X12"/>
    <mergeCell ref="B10:D10"/>
    <mergeCell ref="E10:I10"/>
    <mergeCell ref="J10:K10"/>
    <mergeCell ref="M10:N10"/>
    <mergeCell ref="O10:S10"/>
    <mergeCell ref="Y12:AC12"/>
    <mergeCell ref="B11:D11"/>
    <mergeCell ref="E11:I11"/>
    <mergeCell ref="B12:D12"/>
    <mergeCell ref="J11:K11"/>
    <mergeCell ref="B13:D13"/>
    <mergeCell ref="E13:I13"/>
    <mergeCell ref="J13:K13"/>
    <mergeCell ref="M13:N13"/>
    <mergeCell ref="O13:S13"/>
    <mergeCell ref="T13:X13"/>
    <mergeCell ref="A27:A28"/>
    <mergeCell ref="B27:D28"/>
    <mergeCell ref="E27:S28"/>
    <mergeCell ref="T27:AC27"/>
    <mergeCell ref="T28:X28"/>
    <mergeCell ref="Y28:AC28"/>
    <mergeCell ref="J29:K29"/>
    <mergeCell ref="M29:N29"/>
    <mergeCell ref="O29:S29"/>
    <mergeCell ref="T29:X29"/>
    <mergeCell ref="Y13:AC13"/>
    <mergeCell ref="K26:S26"/>
    <mergeCell ref="W26:AB26"/>
    <mergeCell ref="Y29:AC29"/>
    <mergeCell ref="Y23:AC23"/>
    <mergeCell ref="O24:S24"/>
    <mergeCell ref="B30:D30"/>
    <mergeCell ref="E30:I30"/>
    <mergeCell ref="J30:K30"/>
    <mergeCell ref="M30:N30"/>
    <mergeCell ref="O30:S30"/>
    <mergeCell ref="T30:X30"/>
    <mergeCell ref="Y30:AC30"/>
    <mergeCell ref="B29:D29"/>
    <mergeCell ref="E29:I29"/>
    <mergeCell ref="T32:X32"/>
    <mergeCell ref="Y32:AC32"/>
    <mergeCell ref="B31:D31"/>
    <mergeCell ref="E31:I31"/>
    <mergeCell ref="J31:K31"/>
    <mergeCell ref="M31:N31"/>
    <mergeCell ref="O31:S31"/>
    <mergeCell ref="T31:X31"/>
    <mergeCell ref="J33:K33"/>
    <mergeCell ref="M33:N33"/>
    <mergeCell ref="O33:S33"/>
    <mergeCell ref="T33:X33"/>
    <mergeCell ref="Y31:AC31"/>
    <mergeCell ref="B32:D32"/>
    <mergeCell ref="E32:I32"/>
    <mergeCell ref="J32:K32"/>
    <mergeCell ref="M32:N32"/>
    <mergeCell ref="O32:S32"/>
    <mergeCell ref="Y33:AC33"/>
    <mergeCell ref="B34:D34"/>
    <mergeCell ref="E34:I34"/>
    <mergeCell ref="J34:K34"/>
    <mergeCell ref="M34:N34"/>
    <mergeCell ref="O34:S34"/>
    <mergeCell ref="T34:X34"/>
    <mergeCell ref="Y34:AC34"/>
    <mergeCell ref="B33:D33"/>
    <mergeCell ref="E33:I33"/>
    <mergeCell ref="Y35:AC35"/>
    <mergeCell ref="B35:D35"/>
    <mergeCell ref="E35:I35"/>
    <mergeCell ref="J35:K35"/>
    <mergeCell ref="M35:N35"/>
    <mergeCell ref="O35:S35"/>
    <mergeCell ref="T35:X3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48"/>
  <sheetViews>
    <sheetView tabSelected="1" zoomScalePageLayoutView="0" workbookViewId="0" topLeftCell="A10">
      <selection activeCell="AE46" sqref="AE46"/>
    </sheetView>
  </sheetViews>
  <sheetFormatPr defaultColWidth="9.140625" defaultRowHeight="15"/>
  <cols>
    <col min="1" max="9" width="3.140625" style="30" customWidth="1"/>
    <col min="10" max="11" width="2.421875" style="30" customWidth="1"/>
    <col min="12" max="12" width="3.140625" style="30" customWidth="1"/>
    <col min="13" max="14" width="2.421875" style="31" customWidth="1"/>
    <col min="15" max="29" width="3.140625" style="31" customWidth="1"/>
  </cols>
  <sheetData>
    <row r="1" spans="1:29" ht="18.75">
      <c r="A1" s="105" t="s">
        <v>125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21"/>
    </row>
    <row r="2" spans="1:29" ht="13.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spans="1:29" ht="18.75">
      <c r="A3" s="106" t="s">
        <v>190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/>
    </row>
    <row r="4" spans="1:29" ht="14.25" thickBot="1">
      <c r="A4" s="24">
        <v>9</v>
      </c>
      <c r="B4" s="24" t="s">
        <v>126</v>
      </c>
      <c r="C4" s="24">
        <v>26</v>
      </c>
      <c r="D4" s="24" t="s">
        <v>128</v>
      </c>
      <c r="E4" s="24" t="s">
        <v>129</v>
      </c>
      <c r="F4" s="24" t="s">
        <v>141</v>
      </c>
      <c r="G4" s="24" t="s">
        <v>130</v>
      </c>
      <c r="H4" s="24"/>
      <c r="I4" s="25" t="s">
        <v>131</v>
      </c>
      <c r="J4" s="24"/>
      <c r="K4" s="85" t="s">
        <v>243</v>
      </c>
      <c r="L4" s="85"/>
      <c r="M4" s="85"/>
      <c r="N4" s="85"/>
      <c r="O4" s="85"/>
      <c r="P4" s="85"/>
      <c r="Q4" s="85"/>
      <c r="R4" s="85"/>
      <c r="S4" s="85"/>
      <c r="T4" s="25" t="s">
        <v>132</v>
      </c>
      <c r="U4" s="24"/>
      <c r="V4" s="24"/>
      <c r="W4" s="86"/>
      <c r="X4" s="86"/>
      <c r="Y4" s="86"/>
      <c r="Z4" s="86"/>
      <c r="AA4" s="86"/>
      <c r="AB4" s="86"/>
      <c r="AC4" s="26"/>
    </row>
    <row r="5" spans="1:29" ht="13.5">
      <c r="A5" s="90" t="s">
        <v>133</v>
      </c>
      <c r="B5" s="92" t="s">
        <v>134</v>
      </c>
      <c r="C5" s="93"/>
      <c r="D5" s="94"/>
      <c r="E5" s="98" t="s">
        <v>135</v>
      </c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8" t="s">
        <v>136</v>
      </c>
      <c r="U5" s="99"/>
      <c r="V5" s="99"/>
      <c r="W5" s="99"/>
      <c r="X5" s="99"/>
      <c r="Y5" s="99"/>
      <c r="Z5" s="99"/>
      <c r="AA5" s="99"/>
      <c r="AB5" s="99"/>
      <c r="AC5" s="102"/>
    </row>
    <row r="6" spans="1:31" ht="14.25" thickBot="1">
      <c r="A6" s="91"/>
      <c r="B6" s="95"/>
      <c r="C6" s="96"/>
      <c r="D6" s="97"/>
      <c r="E6" s="100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3" t="s">
        <v>137</v>
      </c>
      <c r="U6" s="103"/>
      <c r="V6" s="103"/>
      <c r="W6" s="103"/>
      <c r="X6" s="103"/>
      <c r="Y6" s="100" t="s">
        <v>138</v>
      </c>
      <c r="Z6" s="101"/>
      <c r="AA6" s="101"/>
      <c r="AB6" s="101"/>
      <c r="AC6" s="104"/>
      <c r="AE6" s="36"/>
    </row>
    <row r="7" spans="1:31" ht="14.25" thickTop="1">
      <c r="A7" s="33">
        <v>1</v>
      </c>
      <c r="B7" s="78">
        <v>0.375</v>
      </c>
      <c r="C7" s="79"/>
      <c r="D7" s="80"/>
      <c r="E7" s="81" t="s">
        <v>152</v>
      </c>
      <c r="F7" s="82"/>
      <c r="G7" s="82"/>
      <c r="H7" s="82"/>
      <c r="I7" s="82"/>
      <c r="J7" s="79">
        <v>0</v>
      </c>
      <c r="K7" s="79"/>
      <c r="L7" s="32" t="s">
        <v>139</v>
      </c>
      <c r="M7" s="79">
        <v>0</v>
      </c>
      <c r="N7" s="79"/>
      <c r="O7" s="79" t="s">
        <v>249</v>
      </c>
      <c r="P7" s="79"/>
      <c r="Q7" s="79"/>
      <c r="R7" s="79"/>
      <c r="S7" s="80"/>
      <c r="T7" s="115" t="str">
        <f>E8</f>
        <v>入江SSS</v>
      </c>
      <c r="U7" s="116"/>
      <c r="V7" s="116"/>
      <c r="W7" s="116"/>
      <c r="X7" s="116"/>
      <c r="Y7" s="117" t="s">
        <v>155</v>
      </c>
      <c r="Z7" s="116"/>
      <c r="AA7" s="116"/>
      <c r="AB7" s="116"/>
      <c r="AC7" s="118"/>
      <c r="AE7" s="36"/>
    </row>
    <row r="8" spans="1:31" ht="13.5">
      <c r="A8" s="35">
        <v>2</v>
      </c>
      <c r="B8" s="57">
        <v>0.40972222222222227</v>
      </c>
      <c r="C8" s="58"/>
      <c r="D8" s="59"/>
      <c r="E8" s="60" t="s">
        <v>250</v>
      </c>
      <c r="F8" s="61"/>
      <c r="G8" s="61"/>
      <c r="H8" s="61"/>
      <c r="I8" s="61"/>
      <c r="J8" s="58">
        <v>0</v>
      </c>
      <c r="K8" s="58"/>
      <c r="L8" s="27" t="s">
        <v>139</v>
      </c>
      <c r="M8" s="58">
        <v>4</v>
      </c>
      <c r="N8" s="58"/>
      <c r="O8" s="58" t="s">
        <v>267</v>
      </c>
      <c r="P8" s="58"/>
      <c r="Q8" s="58"/>
      <c r="R8" s="58"/>
      <c r="S8" s="59"/>
      <c r="T8" s="113" t="str">
        <f>E7</f>
        <v>由比SSS</v>
      </c>
      <c r="U8" s="114"/>
      <c r="V8" s="114"/>
      <c r="W8" s="114"/>
      <c r="X8" s="114"/>
      <c r="Y8" s="87" t="s">
        <v>268</v>
      </c>
      <c r="Z8" s="88"/>
      <c r="AA8" s="88"/>
      <c r="AB8" s="88"/>
      <c r="AC8" s="89"/>
      <c r="AD8" s="53"/>
      <c r="AE8" s="36"/>
    </row>
    <row r="9" spans="1:31" ht="13.5">
      <c r="A9" s="35">
        <v>3</v>
      </c>
      <c r="B9" s="57">
        <v>0.4444444444444444</v>
      </c>
      <c r="C9" s="58"/>
      <c r="D9" s="59"/>
      <c r="E9" s="60" t="s">
        <v>251</v>
      </c>
      <c r="F9" s="61"/>
      <c r="G9" s="61"/>
      <c r="H9" s="61"/>
      <c r="I9" s="61"/>
      <c r="J9" s="58">
        <v>4</v>
      </c>
      <c r="K9" s="58"/>
      <c r="L9" s="27" t="s">
        <v>139</v>
      </c>
      <c r="M9" s="58">
        <v>1</v>
      </c>
      <c r="N9" s="58"/>
      <c r="O9" s="58" t="s">
        <v>268</v>
      </c>
      <c r="P9" s="58"/>
      <c r="Q9" s="58"/>
      <c r="R9" s="58"/>
      <c r="S9" s="59"/>
      <c r="T9" s="76" t="str">
        <f>E10</f>
        <v>駒越小SSS</v>
      </c>
      <c r="U9" s="77"/>
      <c r="V9" s="77"/>
      <c r="W9" s="77"/>
      <c r="X9" s="77"/>
      <c r="Y9" s="57" t="str">
        <f>O10</f>
        <v>由比SSS</v>
      </c>
      <c r="Z9" s="58"/>
      <c r="AA9" s="58"/>
      <c r="AB9" s="58"/>
      <c r="AC9" s="75"/>
      <c r="AD9" s="36"/>
      <c r="AE9" s="36"/>
    </row>
    <row r="10" spans="1:31" ht="13.5">
      <c r="A10" s="35">
        <v>4</v>
      </c>
      <c r="B10" s="57">
        <v>0.4791666666666667</v>
      </c>
      <c r="C10" s="58"/>
      <c r="D10" s="59"/>
      <c r="E10" s="60" t="s">
        <v>252</v>
      </c>
      <c r="F10" s="61"/>
      <c r="G10" s="61"/>
      <c r="H10" s="61"/>
      <c r="I10" s="61"/>
      <c r="J10" s="58">
        <v>0</v>
      </c>
      <c r="K10" s="58"/>
      <c r="L10" s="27" t="s">
        <v>139</v>
      </c>
      <c r="M10" s="58">
        <v>5</v>
      </c>
      <c r="N10" s="58"/>
      <c r="O10" s="58" t="s">
        <v>269</v>
      </c>
      <c r="P10" s="58"/>
      <c r="Q10" s="58"/>
      <c r="R10" s="58"/>
      <c r="S10" s="59"/>
      <c r="T10" s="76" t="str">
        <f>E9</f>
        <v>袖師SSS</v>
      </c>
      <c r="U10" s="77"/>
      <c r="V10" s="77"/>
      <c r="W10" s="77"/>
      <c r="X10" s="77"/>
      <c r="Y10" s="57" t="s">
        <v>270</v>
      </c>
      <c r="Z10" s="58"/>
      <c r="AA10" s="58"/>
      <c r="AB10" s="58"/>
      <c r="AC10" s="75"/>
      <c r="AD10" s="36"/>
      <c r="AE10" s="36"/>
    </row>
    <row r="11" spans="1:31" ht="13.5">
      <c r="A11" s="35">
        <v>5</v>
      </c>
      <c r="B11" s="57"/>
      <c r="C11" s="58"/>
      <c r="D11" s="59"/>
      <c r="E11" s="60"/>
      <c r="F11" s="61"/>
      <c r="G11" s="61"/>
      <c r="H11" s="61"/>
      <c r="I11" s="61"/>
      <c r="J11" s="58"/>
      <c r="K11" s="58"/>
      <c r="L11" s="27"/>
      <c r="M11" s="58"/>
      <c r="N11" s="58"/>
      <c r="O11" s="58"/>
      <c r="P11" s="58"/>
      <c r="Q11" s="58"/>
      <c r="R11" s="58"/>
      <c r="S11" s="59"/>
      <c r="T11" s="77"/>
      <c r="U11" s="77"/>
      <c r="V11" s="77"/>
      <c r="W11" s="77"/>
      <c r="X11" s="77"/>
      <c r="Y11" s="57"/>
      <c r="Z11" s="58"/>
      <c r="AA11" s="58"/>
      <c r="AB11" s="58"/>
      <c r="AC11" s="75"/>
      <c r="AD11" s="36"/>
      <c r="AE11" s="36"/>
    </row>
    <row r="12" spans="1:30" ht="13.5">
      <c r="A12" s="35">
        <v>6</v>
      </c>
      <c r="B12" s="57"/>
      <c r="C12" s="58"/>
      <c r="D12" s="59"/>
      <c r="E12" s="60"/>
      <c r="F12" s="61"/>
      <c r="G12" s="61"/>
      <c r="H12" s="61"/>
      <c r="I12" s="61"/>
      <c r="J12" s="55"/>
      <c r="K12" s="55"/>
      <c r="L12" s="34"/>
      <c r="M12" s="55"/>
      <c r="N12" s="55"/>
      <c r="O12" s="58"/>
      <c r="P12" s="58"/>
      <c r="Q12" s="58"/>
      <c r="R12" s="58"/>
      <c r="S12" s="59"/>
      <c r="T12" s="73"/>
      <c r="U12" s="73"/>
      <c r="V12" s="73"/>
      <c r="W12" s="73"/>
      <c r="X12" s="73"/>
      <c r="Y12" s="54"/>
      <c r="Z12" s="55"/>
      <c r="AA12" s="55"/>
      <c r="AB12" s="55"/>
      <c r="AC12" s="56"/>
      <c r="AD12" s="36"/>
    </row>
    <row r="13" spans="1:29" ht="14.25" thickBot="1">
      <c r="A13" s="28"/>
      <c r="B13" s="65"/>
      <c r="C13" s="63"/>
      <c r="D13" s="66"/>
      <c r="E13" s="67"/>
      <c r="F13" s="68"/>
      <c r="G13" s="68"/>
      <c r="H13" s="68"/>
      <c r="I13" s="68"/>
      <c r="J13" s="63"/>
      <c r="K13" s="63"/>
      <c r="L13" s="29"/>
      <c r="M13" s="63"/>
      <c r="N13" s="63"/>
      <c r="O13" s="63"/>
      <c r="P13" s="63"/>
      <c r="Q13" s="63"/>
      <c r="R13" s="63"/>
      <c r="S13" s="63"/>
      <c r="T13" s="69"/>
      <c r="U13" s="69"/>
      <c r="V13" s="69"/>
      <c r="W13" s="69"/>
      <c r="X13" s="69"/>
      <c r="Y13" s="62"/>
      <c r="Z13" s="63"/>
      <c r="AA13" s="63"/>
      <c r="AB13" s="63"/>
      <c r="AC13" s="64"/>
    </row>
    <row r="15" spans="1:29" ht="14.25" thickBot="1">
      <c r="A15" s="24">
        <v>9</v>
      </c>
      <c r="B15" s="24" t="s">
        <v>126</v>
      </c>
      <c r="C15" s="24">
        <v>26</v>
      </c>
      <c r="D15" s="24" t="s">
        <v>128</v>
      </c>
      <c r="E15" s="24" t="s">
        <v>129</v>
      </c>
      <c r="F15" s="24" t="s">
        <v>141</v>
      </c>
      <c r="G15" s="24" t="s">
        <v>130</v>
      </c>
      <c r="H15" s="24"/>
      <c r="I15" s="25" t="s">
        <v>131</v>
      </c>
      <c r="J15" s="24"/>
      <c r="K15" s="85" t="s">
        <v>243</v>
      </c>
      <c r="L15" s="85"/>
      <c r="M15" s="85"/>
      <c r="N15" s="85"/>
      <c r="O15" s="85"/>
      <c r="P15" s="85"/>
      <c r="Q15" s="85"/>
      <c r="R15" s="85"/>
      <c r="S15" s="85"/>
      <c r="T15" s="25" t="s">
        <v>132</v>
      </c>
      <c r="U15" s="24"/>
      <c r="V15" s="24"/>
      <c r="W15" s="86"/>
      <c r="X15" s="86"/>
      <c r="Y15" s="86"/>
      <c r="Z15" s="86"/>
      <c r="AA15" s="86"/>
      <c r="AB15" s="86"/>
      <c r="AC15" s="26"/>
    </row>
    <row r="16" spans="1:29" ht="13.5">
      <c r="A16" s="90" t="s">
        <v>133</v>
      </c>
      <c r="B16" s="92" t="s">
        <v>134</v>
      </c>
      <c r="C16" s="93"/>
      <c r="D16" s="94"/>
      <c r="E16" s="98" t="s">
        <v>135</v>
      </c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8" t="s">
        <v>136</v>
      </c>
      <c r="U16" s="99"/>
      <c r="V16" s="99"/>
      <c r="W16" s="99"/>
      <c r="X16" s="99"/>
      <c r="Y16" s="99"/>
      <c r="Z16" s="99"/>
      <c r="AA16" s="99"/>
      <c r="AB16" s="99"/>
      <c r="AC16" s="102"/>
    </row>
    <row r="17" spans="1:31" ht="14.25" thickBot="1">
      <c r="A17" s="91"/>
      <c r="B17" s="95"/>
      <c r="C17" s="96"/>
      <c r="D17" s="97"/>
      <c r="E17" s="100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3" t="s">
        <v>137</v>
      </c>
      <c r="U17" s="103"/>
      <c r="V17" s="103"/>
      <c r="W17" s="103"/>
      <c r="X17" s="103"/>
      <c r="Y17" s="100" t="s">
        <v>138</v>
      </c>
      <c r="Z17" s="101"/>
      <c r="AA17" s="101"/>
      <c r="AB17" s="101"/>
      <c r="AC17" s="104"/>
      <c r="AE17" s="36"/>
    </row>
    <row r="18" spans="1:31" ht="14.25" thickTop="1">
      <c r="A18" s="33">
        <v>1</v>
      </c>
      <c r="B18" s="78">
        <v>0.375</v>
      </c>
      <c r="C18" s="79"/>
      <c r="D18" s="80"/>
      <c r="E18" s="81" t="s">
        <v>255</v>
      </c>
      <c r="F18" s="82"/>
      <c r="G18" s="82"/>
      <c r="H18" s="82"/>
      <c r="I18" s="82"/>
      <c r="J18" s="79">
        <v>0</v>
      </c>
      <c r="K18" s="79"/>
      <c r="L18" s="32" t="s">
        <v>139</v>
      </c>
      <c r="M18" s="79">
        <v>1</v>
      </c>
      <c r="N18" s="79"/>
      <c r="O18" s="79" t="s">
        <v>256</v>
      </c>
      <c r="P18" s="79"/>
      <c r="Q18" s="79"/>
      <c r="R18" s="79"/>
      <c r="S18" s="80"/>
      <c r="T18" s="83" t="str">
        <f>E19</f>
        <v>SALFUS oRs</v>
      </c>
      <c r="U18" s="84"/>
      <c r="V18" s="84"/>
      <c r="W18" s="84"/>
      <c r="X18" s="84"/>
      <c r="Y18" s="87" t="str">
        <f>O19</f>
        <v>RISE SC</v>
      </c>
      <c r="Z18" s="88"/>
      <c r="AA18" s="88"/>
      <c r="AB18" s="88"/>
      <c r="AC18" s="89"/>
      <c r="AE18" s="36"/>
    </row>
    <row r="19" spans="1:31" ht="13.5">
      <c r="A19" s="35">
        <v>2</v>
      </c>
      <c r="B19" s="57">
        <v>0.40972222222222227</v>
      </c>
      <c r="C19" s="58"/>
      <c r="D19" s="59"/>
      <c r="E19" s="60" t="s">
        <v>257</v>
      </c>
      <c r="F19" s="61"/>
      <c r="G19" s="61"/>
      <c r="H19" s="61"/>
      <c r="I19" s="61"/>
      <c r="J19" s="58">
        <v>3</v>
      </c>
      <c r="K19" s="58"/>
      <c r="L19" s="27" t="s">
        <v>139</v>
      </c>
      <c r="M19" s="58">
        <v>1</v>
      </c>
      <c r="N19" s="58"/>
      <c r="O19" s="58" t="s">
        <v>258</v>
      </c>
      <c r="P19" s="58"/>
      <c r="Q19" s="58"/>
      <c r="R19" s="58"/>
      <c r="S19" s="59"/>
      <c r="T19" s="76" t="str">
        <f>E18</f>
        <v>清水北SSS</v>
      </c>
      <c r="U19" s="77"/>
      <c r="V19" s="77"/>
      <c r="W19" s="77"/>
      <c r="X19" s="77"/>
      <c r="Y19" s="57" t="str">
        <f>O18</f>
        <v>VALOR FC</v>
      </c>
      <c r="Z19" s="58"/>
      <c r="AA19" s="58"/>
      <c r="AB19" s="58"/>
      <c r="AC19" s="75"/>
      <c r="AE19" s="36"/>
    </row>
    <row r="20" spans="1:31" ht="13.5">
      <c r="A20" s="35">
        <v>3</v>
      </c>
      <c r="B20" s="57">
        <v>0.4444444444444444</v>
      </c>
      <c r="C20" s="58"/>
      <c r="D20" s="59"/>
      <c r="E20" s="60" t="s">
        <v>259</v>
      </c>
      <c r="F20" s="61"/>
      <c r="G20" s="61"/>
      <c r="H20" s="61"/>
      <c r="I20" s="61"/>
      <c r="J20" s="58" t="s">
        <v>279</v>
      </c>
      <c r="K20" s="58"/>
      <c r="L20" s="27" t="s">
        <v>139</v>
      </c>
      <c r="M20" s="58" t="s">
        <v>280</v>
      </c>
      <c r="N20" s="58"/>
      <c r="O20" s="58" t="s">
        <v>271</v>
      </c>
      <c r="P20" s="58"/>
      <c r="Q20" s="58"/>
      <c r="R20" s="58"/>
      <c r="S20" s="59"/>
      <c r="T20" s="76" t="str">
        <f>E21</f>
        <v>庵原SCSSS</v>
      </c>
      <c r="U20" s="77"/>
      <c r="V20" s="77"/>
      <c r="W20" s="77"/>
      <c r="X20" s="77"/>
      <c r="Y20" s="57" t="str">
        <f>O21</f>
        <v>清水プエルトSC</v>
      </c>
      <c r="Z20" s="58"/>
      <c r="AA20" s="58"/>
      <c r="AB20" s="58"/>
      <c r="AC20" s="75"/>
      <c r="AE20" s="36"/>
    </row>
    <row r="21" spans="1:31" ht="13.5">
      <c r="A21" s="35">
        <v>4</v>
      </c>
      <c r="B21" s="57">
        <v>0.4791666666666667</v>
      </c>
      <c r="C21" s="58"/>
      <c r="D21" s="59"/>
      <c r="E21" s="60" t="s">
        <v>260</v>
      </c>
      <c r="F21" s="61"/>
      <c r="G21" s="61"/>
      <c r="H21" s="61"/>
      <c r="I21" s="61"/>
      <c r="J21" s="58" t="s">
        <v>279</v>
      </c>
      <c r="K21" s="58"/>
      <c r="L21" s="27" t="s">
        <v>139</v>
      </c>
      <c r="M21" s="58" t="s">
        <v>281</v>
      </c>
      <c r="N21" s="58"/>
      <c r="O21" s="74" t="s">
        <v>272</v>
      </c>
      <c r="P21" s="58"/>
      <c r="Q21" s="58"/>
      <c r="R21" s="58"/>
      <c r="S21" s="59"/>
      <c r="T21" s="76" t="str">
        <f>E20</f>
        <v>清水第八SC</v>
      </c>
      <c r="U21" s="77"/>
      <c r="V21" s="77"/>
      <c r="W21" s="77"/>
      <c r="X21" s="77"/>
      <c r="Y21" s="57" t="str">
        <f>O20</f>
        <v>三保FC</v>
      </c>
      <c r="Z21" s="58"/>
      <c r="AA21" s="58"/>
      <c r="AB21" s="58"/>
      <c r="AC21" s="75"/>
      <c r="AE21" s="36"/>
    </row>
    <row r="22" spans="1:31" ht="13.5">
      <c r="A22" s="35">
        <v>5</v>
      </c>
      <c r="B22" s="57"/>
      <c r="C22" s="58"/>
      <c r="D22" s="59"/>
      <c r="E22" s="60"/>
      <c r="F22" s="61"/>
      <c r="G22" s="61"/>
      <c r="H22" s="61"/>
      <c r="I22" s="61"/>
      <c r="J22" s="58"/>
      <c r="K22" s="58"/>
      <c r="L22" s="27" t="s">
        <v>139</v>
      </c>
      <c r="M22" s="58"/>
      <c r="N22" s="58"/>
      <c r="O22" s="58"/>
      <c r="P22" s="58"/>
      <c r="Q22" s="58"/>
      <c r="R22" s="58"/>
      <c r="S22" s="59"/>
      <c r="T22" s="77"/>
      <c r="U22" s="77"/>
      <c r="V22" s="77"/>
      <c r="W22" s="77"/>
      <c r="X22" s="77"/>
      <c r="Y22" s="57"/>
      <c r="Z22" s="58"/>
      <c r="AA22" s="58"/>
      <c r="AB22" s="58"/>
      <c r="AC22" s="75"/>
      <c r="AE22" s="36"/>
    </row>
    <row r="23" spans="1:29" ht="13.5">
      <c r="A23" s="35">
        <v>6</v>
      </c>
      <c r="B23" s="54"/>
      <c r="C23" s="55"/>
      <c r="D23" s="70"/>
      <c r="E23" s="71"/>
      <c r="F23" s="72"/>
      <c r="G23" s="72"/>
      <c r="H23" s="72"/>
      <c r="I23" s="72"/>
      <c r="J23" s="55"/>
      <c r="K23" s="55"/>
      <c r="L23" s="34" t="s">
        <v>139</v>
      </c>
      <c r="M23" s="55"/>
      <c r="N23" s="55"/>
      <c r="O23" s="55"/>
      <c r="P23" s="55"/>
      <c r="Q23" s="55"/>
      <c r="R23" s="55"/>
      <c r="S23" s="70"/>
      <c r="T23" s="73"/>
      <c r="U23" s="73"/>
      <c r="V23" s="73"/>
      <c r="W23" s="73"/>
      <c r="X23" s="73"/>
      <c r="Y23" s="54"/>
      <c r="Z23" s="55"/>
      <c r="AA23" s="55"/>
      <c r="AB23" s="55"/>
      <c r="AC23" s="56"/>
    </row>
    <row r="24" spans="1:29" ht="14.25" thickBot="1">
      <c r="A24" s="28"/>
      <c r="B24" s="65"/>
      <c r="C24" s="63"/>
      <c r="D24" s="66"/>
      <c r="E24" s="67"/>
      <c r="F24" s="68"/>
      <c r="G24" s="68"/>
      <c r="H24" s="68"/>
      <c r="I24" s="68"/>
      <c r="J24" s="63"/>
      <c r="K24" s="63"/>
      <c r="L24" s="29" t="s">
        <v>139</v>
      </c>
      <c r="M24" s="63"/>
      <c r="N24" s="63"/>
      <c r="O24" s="63"/>
      <c r="P24" s="63"/>
      <c r="Q24" s="63"/>
      <c r="R24" s="63"/>
      <c r="S24" s="63"/>
      <c r="T24" s="69"/>
      <c r="U24" s="69"/>
      <c r="V24" s="69"/>
      <c r="W24" s="69"/>
      <c r="X24" s="69"/>
      <c r="Y24" s="62"/>
      <c r="Z24" s="63"/>
      <c r="AA24" s="63"/>
      <c r="AB24" s="63"/>
      <c r="AC24" s="64"/>
    </row>
    <row r="26" spans="1:29" ht="18.75">
      <c r="A26" s="106" t="s">
        <v>191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/>
    </row>
    <row r="27" spans="1:29" ht="14.25" thickBot="1">
      <c r="A27" s="24">
        <v>9</v>
      </c>
      <c r="B27" s="24" t="s">
        <v>126</v>
      </c>
      <c r="C27" s="24">
        <v>26</v>
      </c>
      <c r="D27" s="24" t="s">
        <v>128</v>
      </c>
      <c r="E27" s="24" t="s">
        <v>129</v>
      </c>
      <c r="F27" s="24" t="s">
        <v>141</v>
      </c>
      <c r="G27" s="24" t="s">
        <v>130</v>
      </c>
      <c r="H27" s="24"/>
      <c r="I27" s="25" t="s">
        <v>131</v>
      </c>
      <c r="J27" s="24"/>
      <c r="K27" s="85" t="s">
        <v>242</v>
      </c>
      <c r="L27" s="85"/>
      <c r="M27" s="85"/>
      <c r="N27" s="85"/>
      <c r="O27" s="85"/>
      <c r="P27" s="85"/>
      <c r="Q27" s="85"/>
      <c r="R27" s="85"/>
      <c r="S27" s="85"/>
      <c r="T27" s="25" t="s">
        <v>132</v>
      </c>
      <c r="U27" s="24"/>
      <c r="V27" s="24"/>
      <c r="W27" s="86"/>
      <c r="X27" s="86"/>
      <c r="Y27" s="86"/>
      <c r="Z27" s="86"/>
      <c r="AA27" s="86"/>
      <c r="AB27" s="86"/>
      <c r="AC27" s="26"/>
    </row>
    <row r="28" spans="1:29" ht="13.5">
      <c r="A28" s="90" t="s">
        <v>133</v>
      </c>
      <c r="B28" s="92" t="s">
        <v>134</v>
      </c>
      <c r="C28" s="93"/>
      <c r="D28" s="94"/>
      <c r="E28" s="98" t="s">
        <v>135</v>
      </c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8" t="s">
        <v>136</v>
      </c>
      <c r="U28" s="99"/>
      <c r="V28" s="99"/>
      <c r="W28" s="99"/>
      <c r="X28" s="99"/>
      <c r="Y28" s="99"/>
      <c r="Z28" s="99"/>
      <c r="AA28" s="99"/>
      <c r="AB28" s="99"/>
      <c r="AC28" s="102"/>
    </row>
    <row r="29" spans="1:31" ht="14.25" thickBot="1">
      <c r="A29" s="91"/>
      <c r="B29" s="95"/>
      <c r="C29" s="96"/>
      <c r="D29" s="97"/>
      <c r="E29" s="100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3" t="s">
        <v>137</v>
      </c>
      <c r="U29" s="103"/>
      <c r="V29" s="103"/>
      <c r="W29" s="103"/>
      <c r="X29" s="103"/>
      <c r="Y29" s="100" t="s">
        <v>138</v>
      </c>
      <c r="Z29" s="101"/>
      <c r="AA29" s="101"/>
      <c r="AB29" s="101"/>
      <c r="AC29" s="104"/>
      <c r="AE29" s="36"/>
    </row>
    <row r="30" spans="1:31" ht="14.25" thickTop="1">
      <c r="A30" s="33">
        <v>1</v>
      </c>
      <c r="B30" s="78">
        <v>0.375</v>
      </c>
      <c r="C30" s="79"/>
      <c r="D30" s="80"/>
      <c r="E30" s="81" t="s">
        <v>261</v>
      </c>
      <c r="F30" s="82"/>
      <c r="G30" s="82"/>
      <c r="H30" s="82"/>
      <c r="I30" s="82"/>
      <c r="J30" s="79">
        <v>2</v>
      </c>
      <c r="K30" s="79"/>
      <c r="L30" s="32" t="s">
        <v>139</v>
      </c>
      <c r="M30" s="79">
        <v>2</v>
      </c>
      <c r="N30" s="79"/>
      <c r="O30" s="79" t="s">
        <v>262</v>
      </c>
      <c r="P30" s="79"/>
      <c r="Q30" s="79"/>
      <c r="R30" s="79"/>
      <c r="S30" s="80"/>
      <c r="T30" s="107" t="s">
        <v>266</v>
      </c>
      <c r="U30" s="108"/>
      <c r="V30" s="108"/>
      <c r="W30" s="108"/>
      <c r="X30" s="108"/>
      <c r="Y30" s="108"/>
      <c r="Z30" s="108"/>
      <c r="AA30" s="108"/>
      <c r="AB30" s="108"/>
      <c r="AC30" s="109"/>
      <c r="AE30" s="36"/>
    </row>
    <row r="31" spans="1:31" ht="13.5">
      <c r="A31" s="35">
        <v>2</v>
      </c>
      <c r="B31" s="57">
        <v>0.40972222222222227</v>
      </c>
      <c r="C31" s="58"/>
      <c r="D31" s="59"/>
      <c r="E31" s="60" t="s">
        <v>263</v>
      </c>
      <c r="F31" s="61"/>
      <c r="G31" s="61"/>
      <c r="H31" s="61"/>
      <c r="I31" s="61"/>
      <c r="J31" s="58">
        <v>0</v>
      </c>
      <c r="K31" s="58"/>
      <c r="L31" s="27" t="s">
        <v>139</v>
      </c>
      <c r="M31" s="58">
        <v>9</v>
      </c>
      <c r="N31" s="58"/>
      <c r="O31" s="61" t="s">
        <v>264</v>
      </c>
      <c r="P31" s="61"/>
      <c r="Q31" s="61"/>
      <c r="R31" s="61"/>
      <c r="S31" s="112"/>
      <c r="T31" s="120" t="str">
        <f>E32</f>
        <v>飯田FSSS</v>
      </c>
      <c r="U31" s="73"/>
      <c r="V31" s="73"/>
      <c r="W31" s="73"/>
      <c r="X31" s="111"/>
      <c r="Y31" s="54" t="str">
        <f>O32</f>
        <v>浜田SSS</v>
      </c>
      <c r="Z31" s="55"/>
      <c r="AA31" s="55"/>
      <c r="AB31" s="55"/>
      <c r="AC31" s="56"/>
      <c r="AE31" s="36"/>
    </row>
    <row r="32" spans="1:31" ht="13.5">
      <c r="A32" s="35">
        <v>3</v>
      </c>
      <c r="B32" s="57">
        <v>0.4444444444444444</v>
      </c>
      <c r="C32" s="58"/>
      <c r="D32" s="59"/>
      <c r="E32" s="60" t="s">
        <v>265</v>
      </c>
      <c r="F32" s="61"/>
      <c r="G32" s="61"/>
      <c r="H32" s="61"/>
      <c r="I32" s="61"/>
      <c r="J32" s="58">
        <v>6</v>
      </c>
      <c r="K32" s="58"/>
      <c r="L32" s="27" t="s">
        <v>139</v>
      </c>
      <c r="M32" s="58">
        <v>4</v>
      </c>
      <c r="N32" s="58"/>
      <c r="O32" s="61" t="s">
        <v>273</v>
      </c>
      <c r="P32" s="61"/>
      <c r="Q32" s="61"/>
      <c r="R32" s="61"/>
      <c r="S32" s="112"/>
      <c r="T32" s="120" t="str">
        <f>E31</f>
        <v>清水ヴァーモス</v>
      </c>
      <c r="U32" s="73"/>
      <c r="V32" s="73"/>
      <c r="W32" s="73"/>
      <c r="X32" s="111"/>
      <c r="Y32" s="54" t="str">
        <f>O31</f>
        <v>江尻SSS</v>
      </c>
      <c r="Z32" s="55"/>
      <c r="AA32" s="55"/>
      <c r="AB32" s="55"/>
      <c r="AC32" s="56"/>
      <c r="AE32" s="36"/>
    </row>
    <row r="33" spans="1:31" ht="13.5">
      <c r="A33" s="35">
        <v>4</v>
      </c>
      <c r="B33" s="57">
        <v>0.4791666666666667</v>
      </c>
      <c r="C33" s="58"/>
      <c r="D33" s="59"/>
      <c r="E33" s="60"/>
      <c r="F33" s="61"/>
      <c r="G33" s="61"/>
      <c r="H33" s="61"/>
      <c r="I33" s="61"/>
      <c r="J33" s="58"/>
      <c r="K33" s="58"/>
      <c r="L33" s="27" t="s">
        <v>139</v>
      </c>
      <c r="M33" s="58"/>
      <c r="N33" s="58"/>
      <c r="O33" s="61"/>
      <c r="P33" s="61"/>
      <c r="Q33" s="61"/>
      <c r="R33" s="61"/>
      <c r="S33" s="112"/>
      <c r="T33" s="73"/>
      <c r="U33" s="73"/>
      <c r="V33" s="73"/>
      <c r="W33" s="73"/>
      <c r="X33" s="111"/>
      <c r="Y33" s="54"/>
      <c r="Z33" s="55"/>
      <c r="AA33" s="55"/>
      <c r="AB33" s="55"/>
      <c r="AC33" s="56"/>
      <c r="AE33" s="36"/>
    </row>
    <row r="34" spans="1:31" ht="13.5">
      <c r="A34" s="35">
        <v>5</v>
      </c>
      <c r="B34" s="57"/>
      <c r="C34" s="58"/>
      <c r="D34" s="59"/>
      <c r="E34" s="60"/>
      <c r="F34" s="61"/>
      <c r="G34" s="61"/>
      <c r="H34" s="61"/>
      <c r="I34" s="61"/>
      <c r="J34" s="58"/>
      <c r="K34" s="58"/>
      <c r="L34" s="27" t="s">
        <v>139</v>
      </c>
      <c r="M34" s="58"/>
      <c r="N34" s="58"/>
      <c r="O34" s="61"/>
      <c r="P34" s="61"/>
      <c r="Q34" s="61"/>
      <c r="R34" s="61"/>
      <c r="S34" s="112"/>
      <c r="T34" s="73"/>
      <c r="U34" s="73"/>
      <c r="V34" s="73"/>
      <c r="W34" s="73"/>
      <c r="X34" s="111"/>
      <c r="Y34" s="54"/>
      <c r="Z34" s="55"/>
      <c r="AA34" s="55"/>
      <c r="AB34" s="55"/>
      <c r="AC34" s="56"/>
      <c r="AE34" s="36"/>
    </row>
    <row r="35" spans="1:29" ht="13.5">
      <c r="A35" s="35">
        <v>6</v>
      </c>
      <c r="B35" s="54"/>
      <c r="C35" s="55"/>
      <c r="D35" s="70"/>
      <c r="E35" s="71"/>
      <c r="F35" s="72"/>
      <c r="G35" s="72"/>
      <c r="H35" s="72"/>
      <c r="I35" s="72"/>
      <c r="J35" s="55"/>
      <c r="K35" s="55"/>
      <c r="L35" s="34" t="s">
        <v>139</v>
      </c>
      <c r="M35" s="55"/>
      <c r="N35" s="55"/>
      <c r="O35" s="55"/>
      <c r="P35" s="55"/>
      <c r="Q35" s="55"/>
      <c r="R35" s="55"/>
      <c r="S35" s="70"/>
      <c r="T35" s="73"/>
      <c r="U35" s="73"/>
      <c r="V35" s="73"/>
      <c r="W35" s="73"/>
      <c r="X35" s="111"/>
      <c r="Y35" s="54"/>
      <c r="Z35" s="55"/>
      <c r="AA35" s="55"/>
      <c r="AB35" s="55"/>
      <c r="AC35" s="56"/>
    </row>
    <row r="36" spans="1:29" ht="14.25" thickBot="1">
      <c r="A36" s="28"/>
      <c r="B36" s="65"/>
      <c r="C36" s="63"/>
      <c r="D36" s="66"/>
      <c r="E36" s="67"/>
      <c r="F36" s="68"/>
      <c r="G36" s="68"/>
      <c r="H36" s="68"/>
      <c r="I36" s="68"/>
      <c r="J36" s="63"/>
      <c r="K36" s="63"/>
      <c r="L36" s="29" t="s">
        <v>139</v>
      </c>
      <c r="M36" s="63"/>
      <c r="N36" s="63"/>
      <c r="O36" s="63"/>
      <c r="P36" s="63"/>
      <c r="Q36" s="63"/>
      <c r="R36" s="63"/>
      <c r="S36" s="63"/>
      <c r="T36" s="69"/>
      <c r="U36" s="69"/>
      <c r="V36" s="69"/>
      <c r="W36" s="69"/>
      <c r="X36" s="110"/>
      <c r="Y36" s="62"/>
      <c r="Z36" s="63"/>
      <c r="AA36" s="63"/>
      <c r="AB36" s="63"/>
      <c r="AC36" s="64"/>
    </row>
    <row r="38" spans="1:29" ht="18.75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/>
    </row>
    <row r="39" spans="1:29" ht="14.25" thickBot="1">
      <c r="A39" s="24">
        <v>10</v>
      </c>
      <c r="B39" s="24" t="s">
        <v>126</v>
      </c>
      <c r="C39" s="24">
        <v>12</v>
      </c>
      <c r="D39" s="24" t="s">
        <v>127</v>
      </c>
      <c r="E39" s="24" t="s">
        <v>129</v>
      </c>
      <c r="F39" s="24" t="s">
        <v>253</v>
      </c>
      <c r="G39" s="24" t="s">
        <v>130</v>
      </c>
      <c r="H39" s="24"/>
      <c r="I39" s="25" t="s">
        <v>131</v>
      </c>
      <c r="J39" s="24"/>
      <c r="K39" s="85" t="s">
        <v>254</v>
      </c>
      <c r="L39" s="85"/>
      <c r="M39" s="85"/>
      <c r="N39" s="85"/>
      <c r="O39" s="85"/>
      <c r="P39" s="85"/>
      <c r="Q39" s="85"/>
      <c r="R39" s="85"/>
      <c r="S39" s="85"/>
      <c r="T39" s="25" t="s">
        <v>132</v>
      </c>
      <c r="U39" s="24"/>
      <c r="V39" s="24"/>
      <c r="W39" s="86" t="s">
        <v>151</v>
      </c>
      <c r="X39" s="86"/>
      <c r="Y39" s="86"/>
      <c r="Z39" s="86"/>
      <c r="AA39" s="86"/>
      <c r="AB39" s="86"/>
      <c r="AC39" s="26"/>
    </row>
    <row r="40" spans="1:29" ht="13.5">
      <c r="A40" s="90" t="s">
        <v>133</v>
      </c>
      <c r="B40" s="92" t="s">
        <v>134</v>
      </c>
      <c r="C40" s="93"/>
      <c r="D40" s="94"/>
      <c r="E40" s="98" t="s">
        <v>135</v>
      </c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8" t="s">
        <v>136</v>
      </c>
      <c r="U40" s="99"/>
      <c r="V40" s="99"/>
      <c r="W40" s="99"/>
      <c r="X40" s="99"/>
      <c r="Y40" s="99"/>
      <c r="Z40" s="99"/>
      <c r="AA40" s="99"/>
      <c r="AB40" s="99"/>
      <c r="AC40" s="102"/>
    </row>
    <row r="41" spans="1:31" ht="14.25" thickBot="1">
      <c r="A41" s="91"/>
      <c r="B41" s="95"/>
      <c r="C41" s="96"/>
      <c r="D41" s="97"/>
      <c r="E41" s="100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3" t="s">
        <v>137</v>
      </c>
      <c r="U41" s="103"/>
      <c r="V41" s="103"/>
      <c r="W41" s="103"/>
      <c r="X41" s="103"/>
      <c r="Y41" s="100" t="s">
        <v>138</v>
      </c>
      <c r="Z41" s="101"/>
      <c r="AA41" s="101"/>
      <c r="AB41" s="101"/>
      <c r="AC41" s="104"/>
      <c r="AE41" s="36"/>
    </row>
    <row r="42" spans="1:31" ht="14.25" thickTop="1">
      <c r="A42" s="33">
        <v>1</v>
      </c>
      <c r="B42" s="78">
        <v>0.375</v>
      </c>
      <c r="C42" s="79"/>
      <c r="D42" s="80"/>
      <c r="E42" s="81" t="s">
        <v>275</v>
      </c>
      <c r="F42" s="82"/>
      <c r="G42" s="82"/>
      <c r="H42" s="82"/>
      <c r="I42" s="82"/>
      <c r="J42" s="79">
        <v>0</v>
      </c>
      <c r="K42" s="79"/>
      <c r="L42" s="32" t="s">
        <v>139</v>
      </c>
      <c r="M42" s="79">
        <v>2</v>
      </c>
      <c r="N42" s="79"/>
      <c r="O42" s="82" t="s">
        <v>276</v>
      </c>
      <c r="P42" s="82"/>
      <c r="Q42" s="82"/>
      <c r="R42" s="82"/>
      <c r="S42" s="119"/>
      <c r="T42" s="121" t="str">
        <f>E43</f>
        <v>岡小SSS</v>
      </c>
      <c r="U42" s="108"/>
      <c r="V42" s="108"/>
      <c r="W42" s="108"/>
      <c r="X42" s="108"/>
      <c r="Y42" s="121" t="str">
        <f>O43</f>
        <v>辻SSS</v>
      </c>
      <c r="Z42" s="108"/>
      <c r="AA42" s="108"/>
      <c r="AB42" s="108"/>
      <c r="AC42" s="109"/>
      <c r="AE42" s="36"/>
    </row>
    <row r="43" spans="1:31" ht="13.5">
      <c r="A43" s="35">
        <v>2</v>
      </c>
      <c r="B43" s="57">
        <v>0.40972222222222227</v>
      </c>
      <c r="C43" s="58"/>
      <c r="D43" s="59"/>
      <c r="E43" s="60" t="s">
        <v>277</v>
      </c>
      <c r="F43" s="61"/>
      <c r="G43" s="61"/>
      <c r="H43" s="61"/>
      <c r="I43" s="61"/>
      <c r="J43" s="58">
        <v>0</v>
      </c>
      <c r="K43" s="58"/>
      <c r="L43" s="27" t="s">
        <v>139</v>
      </c>
      <c r="M43" s="58">
        <v>1</v>
      </c>
      <c r="N43" s="58"/>
      <c r="O43" s="61" t="s">
        <v>278</v>
      </c>
      <c r="P43" s="61"/>
      <c r="Q43" s="61"/>
      <c r="R43" s="61"/>
      <c r="S43" s="112"/>
      <c r="T43" s="120" t="str">
        <f>E42</f>
        <v>清水クラブSS</v>
      </c>
      <c r="U43" s="73"/>
      <c r="V43" s="73"/>
      <c r="W43" s="73"/>
      <c r="X43" s="111"/>
      <c r="Y43" s="54" t="str">
        <f>O42</f>
        <v>高部JFC</v>
      </c>
      <c r="Z43" s="55"/>
      <c r="AA43" s="55"/>
      <c r="AB43" s="55"/>
      <c r="AC43" s="56"/>
      <c r="AE43" s="36"/>
    </row>
    <row r="44" spans="1:31" ht="13.5">
      <c r="A44" s="35">
        <v>3</v>
      </c>
      <c r="B44" s="57"/>
      <c r="C44" s="58"/>
      <c r="D44" s="59"/>
      <c r="E44" s="60"/>
      <c r="F44" s="61"/>
      <c r="G44" s="61"/>
      <c r="H44" s="61"/>
      <c r="I44" s="61"/>
      <c r="J44" s="58"/>
      <c r="K44" s="58"/>
      <c r="L44" s="27" t="s">
        <v>139</v>
      </c>
      <c r="M44" s="58"/>
      <c r="N44" s="58"/>
      <c r="O44" s="61"/>
      <c r="P44" s="61"/>
      <c r="Q44" s="61"/>
      <c r="R44" s="61"/>
      <c r="S44" s="112"/>
      <c r="T44" s="73"/>
      <c r="U44" s="73"/>
      <c r="V44" s="73"/>
      <c r="W44" s="73"/>
      <c r="X44" s="111"/>
      <c r="Y44" s="54"/>
      <c r="Z44" s="55"/>
      <c r="AA44" s="55"/>
      <c r="AB44" s="55"/>
      <c r="AC44" s="56"/>
      <c r="AE44" s="36"/>
    </row>
    <row r="45" spans="1:31" ht="13.5">
      <c r="A45" s="35">
        <v>4</v>
      </c>
      <c r="B45" s="57"/>
      <c r="C45" s="58"/>
      <c r="D45" s="59"/>
      <c r="E45" s="60"/>
      <c r="F45" s="61"/>
      <c r="G45" s="61"/>
      <c r="H45" s="61"/>
      <c r="I45" s="61"/>
      <c r="J45" s="58"/>
      <c r="K45" s="58"/>
      <c r="L45" s="27" t="s">
        <v>139</v>
      </c>
      <c r="M45" s="58"/>
      <c r="N45" s="58"/>
      <c r="O45" s="61"/>
      <c r="P45" s="61"/>
      <c r="Q45" s="61"/>
      <c r="R45" s="61"/>
      <c r="S45" s="112"/>
      <c r="T45" s="73"/>
      <c r="U45" s="73"/>
      <c r="V45" s="73"/>
      <c r="W45" s="73"/>
      <c r="X45" s="111"/>
      <c r="Y45" s="54"/>
      <c r="Z45" s="55"/>
      <c r="AA45" s="55"/>
      <c r="AB45" s="55"/>
      <c r="AC45" s="56"/>
      <c r="AE45" s="36"/>
    </row>
    <row r="46" spans="1:31" ht="13.5">
      <c r="A46" s="35">
        <v>5</v>
      </c>
      <c r="B46" s="57"/>
      <c r="C46" s="58"/>
      <c r="D46" s="59"/>
      <c r="E46" s="60"/>
      <c r="F46" s="61"/>
      <c r="G46" s="61"/>
      <c r="H46" s="61"/>
      <c r="I46" s="61"/>
      <c r="J46" s="58"/>
      <c r="K46" s="58"/>
      <c r="L46" s="27" t="s">
        <v>139</v>
      </c>
      <c r="M46" s="58"/>
      <c r="N46" s="58"/>
      <c r="O46" s="61"/>
      <c r="P46" s="61"/>
      <c r="Q46" s="61"/>
      <c r="R46" s="61"/>
      <c r="S46" s="112"/>
      <c r="T46" s="73"/>
      <c r="U46" s="73"/>
      <c r="V46" s="73"/>
      <c r="W46" s="73"/>
      <c r="X46" s="111"/>
      <c r="Y46" s="54"/>
      <c r="Z46" s="55"/>
      <c r="AA46" s="55"/>
      <c r="AB46" s="55"/>
      <c r="AC46" s="56"/>
      <c r="AE46" s="36"/>
    </row>
    <row r="47" spans="1:29" ht="13.5">
      <c r="A47" s="35">
        <v>6</v>
      </c>
      <c r="B47" s="54"/>
      <c r="C47" s="55"/>
      <c r="D47" s="70"/>
      <c r="E47" s="71"/>
      <c r="F47" s="72"/>
      <c r="G47" s="72"/>
      <c r="H47" s="72"/>
      <c r="I47" s="72"/>
      <c r="J47" s="55"/>
      <c r="K47" s="55"/>
      <c r="L47" s="34" t="s">
        <v>139</v>
      </c>
      <c r="M47" s="55"/>
      <c r="N47" s="55"/>
      <c r="O47" s="55"/>
      <c r="P47" s="55"/>
      <c r="Q47" s="55"/>
      <c r="R47" s="55"/>
      <c r="S47" s="70"/>
      <c r="T47" s="73"/>
      <c r="U47" s="73"/>
      <c r="V47" s="73"/>
      <c r="W47" s="73"/>
      <c r="X47" s="111"/>
      <c r="Y47" s="54"/>
      <c r="Z47" s="55"/>
      <c r="AA47" s="55"/>
      <c r="AB47" s="55"/>
      <c r="AC47" s="56"/>
    </row>
    <row r="48" spans="1:29" ht="14.25" thickBot="1">
      <c r="A48" s="28"/>
      <c r="B48" s="65"/>
      <c r="C48" s="63"/>
      <c r="D48" s="66"/>
      <c r="E48" s="67"/>
      <c r="F48" s="68"/>
      <c r="G48" s="68"/>
      <c r="H48" s="68"/>
      <c r="I48" s="68"/>
      <c r="J48" s="63"/>
      <c r="K48" s="63"/>
      <c r="L48" s="29" t="s">
        <v>139</v>
      </c>
      <c r="M48" s="63"/>
      <c r="N48" s="63"/>
      <c r="O48" s="63"/>
      <c r="P48" s="63"/>
      <c r="Q48" s="63"/>
      <c r="R48" s="63"/>
      <c r="S48" s="63"/>
      <c r="T48" s="69"/>
      <c r="U48" s="69"/>
      <c r="V48" s="69"/>
      <c r="W48" s="69"/>
      <c r="X48" s="110"/>
      <c r="Y48" s="62"/>
      <c r="Z48" s="63"/>
      <c r="AA48" s="63"/>
      <c r="AB48" s="63"/>
      <c r="AC48" s="64"/>
    </row>
  </sheetData>
  <sheetProtection/>
  <mergeCells count="231">
    <mergeCell ref="T31:X31"/>
    <mergeCell ref="Y31:AC31"/>
    <mergeCell ref="T32:X32"/>
    <mergeCell ref="Y32:AC32"/>
    <mergeCell ref="Y44:AC44"/>
    <mergeCell ref="Y41:AC41"/>
    <mergeCell ref="Y43:AC43"/>
    <mergeCell ref="Y33:AC33"/>
    <mergeCell ref="T34:X34"/>
    <mergeCell ref="Y35:AC35"/>
    <mergeCell ref="Y48:AC48"/>
    <mergeCell ref="B47:D47"/>
    <mergeCell ref="E47:I47"/>
    <mergeCell ref="T46:X46"/>
    <mergeCell ref="Y46:AC46"/>
    <mergeCell ref="T42:X42"/>
    <mergeCell ref="Y42:AC42"/>
    <mergeCell ref="B48:D48"/>
    <mergeCell ref="E48:I48"/>
    <mergeCell ref="J48:K48"/>
    <mergeCell ref="M48:N48"/>
    <mergeCell ref="O48:S48"/>
    <mergeCell ref="T48:X48"/>
    <mergeCell ref="B46:D46"/>
    <mergeCell ref="E46:I46"/>
    <mergeCell ref="J46:K46"/>
    <mergeCell ref="M46:N46"/>
    <mergeCell ref="O46:S46"/>
    <mergeCell ref="Y47:AC47"/>
    <mergeCell ref="E45:I45"/>
    <mergeCell ref="J45:K45"/>
    <mergeCell ref="M45:N45"/>
    <mergeCell ref="O45:S45"/>
    <mergeCell ref="T45:X45"/>
    <mergeCell ref="J47:K47"/>
    <mergeCell ref="M47:N47"/>
    <mergeCell ref="O47:S47"/>
    <mergeCell ref="T47:X47"/>
    <mergeCell ref="T43:X43"/>
    <mergeCell ref="Y45:AC45"/>
    <mergeCell ref="B44:D44"/>
    <mergeCell ref="E44:I44"/>
    <mergeCell ref="J44:K44"/>
    <mergeCell ref="M44:N44"/>
    <mergeCell ref="O44:S44"/>
    <mergeCell ref="T44:X44"/>
    <mergeCell ref="B45:D45"/>
    <mergeCell ref="B42:D42"/>
    <mergeCell ref="E42:I42"/>
    <mergeCell ref="J42:K42"/>
    <mergeCell ref="M42:N42"/>
    <mergeCell ref="O42:S42"/>
    <mergeCell ref="B43:D43"/>
    <mergeCell ref="E43:I43"/>
    <mergeCell ref="J43:K43"/>
    <mergeCell ref="M43:N43"/>
    <mergeCell ref="O43:S43"/>
    <mergeCell ref="T6:X6"/>
    <mergeCell ref="Y6:AC6"/>
    <mergeCell ref="A38:AB38"/>
    <mergeCell ref="K39:S39"/>
    <mergeCell ref="W39:AB39"/>
    <mergeCell ref="A40:A41"/>
    <mergeCell ref="B40:D41"/>
    <mergeCell ref="E40:S41"/>
    <mergeCell ref="T40:AC40"/>
    <mergeCell ref="T41:X41"/>
    <mergeCell ref="Y7:AC7"/>
    <mergeCell ref="Y8:AC8"/>
    <mergeCell ref="A1:AB1"/>
    <mergeCell ref="A3:AB3"/>
    <mergeCell ref="K4:S4"/>
    <mergeCell ref="W4:AB4"/>
    <mergeCell ref="A5:A6"/>
    <mergeCell ref="B5:D6"/>
    <mergeCell ref="E5:S6"/>
    <mergeCell ref="T5:AC5"/>
    <mergeCell ref="B7:D7"/>
    <mergeCell ref="E7:I7"/>
    <mergeCell ref="J7:K7"/>
    <mergeCell ref="M7:N7"/>
    <mergeCell ref="O7:S7"/>
    <mergeCell ref="T8:X8"/>
    <mergeCell ref="T7:X7"/>
    <mergeCell ref="B8:D8"/>
    <mergeCell ref="E8:I8"/>
    <mergeCell ref="J8:K8"/>
    <mergeCell ref="M8:N8"/>
    <mergeCell ref="O8:S8"/>
    <mergeCell ref="B9:D9"/>
    <mergeCell ref="E9:I9"/>
    <mergeCell ref="J9:K9"/>
    <mergeCell ref="M9:N9"/>
    <mergeCell ref="O9:S9"/>
    <mergeCell ref="T10:X10"/>
    <mergeCell ref="T9:X9"/>
    <mergeCell ref="Y10:AC10"/>
    <mergeCell ref="B10:D10"/>
    <mergeCell ref="E10:I10"/>
    <mergeCell ref="J10:K10"/>
    <mergeCell ref="M10:N10"/>
    <mergeCell ref="O10:S10"/>
    <mergeCell ref="Y9:AC9"/>
    <mergeCell ref="B11:D11"/>
    <mergeCell ref="E11:I11"/>
    <mergeCell ref="J11:K11"/>
    <mergeCell ref="M11:N11"/>
    <mergeCell ref="O11:S11"/>
    <mergeCell ref="T11:X11"/>
    <mergeCell ref="B12:D12"/>
    <mergeCell ref="E12:I12"/>
    <mergeCell ref="J12:K12"/>
    <mergeCell ref="M12:N12"/>
    <mergeCell ref="O12:S12"/>
    <mergeCell ref="T12:X12"/>
    <mergeCell ref="E13:I13"/>
    <mergeCell ref="J13:K13"/>
    <mergeCell ref="M13:N13"/>
    <mergeCell ref="O13:S13"/>
    <mergeCell ref="T13:X13"/>
    <mergeCell ref="Y11:AC11"/>
    <mergeCell ref="Y12:AC12"/>
    <mergeCell ref="Y13:AC13"/>
    <mergeCell ref="W15:AB15"/>
    <mergeCell ref="A16:A17"/>
    <mergeCell ref="B16:D17"/>
    <mergeCell ref="E16:S17"/>
    <mergeCell ref="T16:AC16"/>
    <mergeCell ref="T17:X17"/>
    <mergeCell ref="Y17:AC17"/>
    <mergeCell ref="B13:D13"/>
    <mergeCell ref="T19:X19"/>
    <mergeCell ref="Y19:AC19"/>
    <mergeCell ref="B18:D18"/>
    <mergeCell ref="E18:I18"/>
    <mergeCell ref="J18:K18"/>
    <mergeCell ref="M18:N18"/>
    <mergeCell ref="O18:S18"/>
    <mergeCell ref="T18:X18"/>
    <mergeCell ref="K15:S15"/>
    <mergeCell ref="J20:K20"/>
    <mergeCell ref="M20:N20"/>
    <mergeCell ref="O20:S20"/>
    <mergeCell ref="T20:X20"/>
    <mergeCell ref="Y18:AC18"/>
    <mergeCell ref="B19:D19"/>
    <mergeCell ref="E19:I19"/>
    <mergeCell ref="J19:K19"/>
    <mergeCell ref="M19:N19"/>
    <mergeCell ref="O19:S19"/>
    <mergeCell ref="Y20:AC20"/>
    <mergeCell ref="B21:D21"/>
    <mergeCell ref="E21:I21"/>
    <mergeCell ref="J21:K21"/>
    <mergeCell ref="M21:N21"/>
    <mergeCell ref="O21:S21"/>
    <mergeCell ref="T21:X21"/>
    <mergeCell ref="Y21:AC21"/>
    <mergeCell ref="B20:D20"/>
    <mergeCell ref="E20:I20"/>
    <mergeCell ref="B22:D22"/>
    <mergeCell ref="E22:I22"/>
    <mergeCell ref="J22:K22"/>
    <mergeCell ref="M22:N22"/>
    <mergeCell ref="O22:S22"/>
    <mergeCell ref="T22:X22"/>
    <mergeCell ref="B23:D23"/>
    <mergeCell ref="E23:I23"/>
    <mergeCell ref="J23:K23"/>
    <mergeCell ref="M23:N23"/>
    <mergeCell ref="O23:S23"/>
    <mergeCell ref="T23:X23"/>
    <mergeCell ref="E24:I24"/>
    <mergeCell ref="J24:K24"/>
    <mergeCell ref="M24:N24"/>
    <mergeCell ref="O24:S24"/>
    <mergeCell ref="T24:X24"/>
    <mergeCell ref="Y22:AC22"/>
    <mergeCell ref="Y23:AC23"/>
    <mergeCell ref="Y24:AC24"/>
    <mergeCell ref="K27:S27"/>
    <mergeCell ref="W27:AB27"/>
    <mergeCell ref="A28:A29"/>
    <mergeCell ref="B28:D29"/>
    <mergeCell ref="E28:S29"/>
    <mergeCell ref="T28:AC28"/>
    <mergeCell ref="T29:X29"/>
    <mergeCell ref="Y29:AC29"/>
    <mergeCell ref="B24:D24"/>
    <mergeCell ref="B31:D31"/>
    <mergeCell ref="E31:I31"/>
    <mergeCell ref="J31:K31"/>
    <mergeCell ref="M31:N31"/>
    <mergeCell ref="O31:S31"/>
    <mergeCell ref="B30:D30"/>
    <mergeCell ref="E30:I30"/>
    <mergeCell ref="J30:K30"/>
    <mergeCell ref="M30:N30"/>
    <mergeCell ref="O30:S30"/>
    <mergeCell ref="B33:D33"/>
    <mergeCell ref="E33:I33"/>
    <mergeCell ref="J33:K33"/>
    <mergeCell ref="M33:N33"/>
    <mergeCell ref="O33:S33"/>
    <mergeCell ref="B32:D32"/>
    <mergeCell ref="E32:I32"/>
    <mergeCell ref="B34:D34"/>
    <mergeCell ref="E34:I34"/>
    <mergeCell ref="J34:K34"/>
    <mergeCell ref="M34:N34"/>
    <mergeCell ref="O34:S34"/>
    <mergeCell ref="Y34:AC34"/>
    <mergeCell ref="E35:I35"/>
    <mergeCell ref="J35:K35"/>
    <mergeCell ref="M35:N35"/>
    <mergeCell ref="O35:S35"/>
    <mergeCell ref="T35:X35"/>
    <mergeCell ref="O32:S32"/>
    <mergeCell ref="T33:X33"/>
    <mergeCell ref="J32:K32"/>
    <mergeCell ref="M32:N32"/>
    <mergeCell ref="Y36:AC36"/>
    <mergeCell ref="A26:AB26"/>
    <mergeCell ref="B36:D36"/>
    <mergeCell ref="E36:I36"/>
    <mergeCell ref="J36:K36"/>
    <mergeCell ref="T30:AC30"/>
    <mergeCell ref="M36:N36"/>
    <mergeCell ref="O36:S36"/>
    <mergeCell ref="T36:X36"/>
    <mergeCell ref="B35:D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27"/>
  <sheetViews>
    <sheetView zoomScalePageLayoutView="0" workbookViewId="0" topLeftCell="A1">
      <selection activeCell="AE7" sqref="AE7"/>
    </sheetView>
  </sheetViews>
  <sheetFormatPr defaultColWidth="9.140625" defaultRowHeight="15"/>
  <cols>
    <col min="2" max="28" width="3.8515625" style="0" customWidth="1"/>
    <col min="29" max="29" width="9.140625" style="0" customWidth="1"/>
    <col min="30" max="30" width="9.140625" style="0" hidden="1" customWidth="1"/>
    <col min="31" max="31" width="9.140625" style="0" customWidth="1"/>
  </cols>
  <sheetData>
    <row r="1" spans="1:28" s="44" customFormat="1" ht="23.25" customHeight="1">
      <c r="A1" s="38" t="s">
        <v>210</v>
      </c>
      <c r="B1" s="138" t="str">
        <f>A2</f>
        <v>oRs</v>
      </c>
      <c r="C1" s="138"/>
      <c r="D1" s="138"/>
      <c r="E1" s="139" t="str">
        <f>A4</f>
        <v>清水クラブ</v>
      </c>
      <c r="F1" s="140"/>
      <c r="G1" s="141"/>
      <c r="H1" s="139" t="str">
        <f>A6</f>
        <v>駒越小</v>
      </c>
      <c r="I1" s="140"/>
      <c r="J1" s="141"/>
      <c r="K1" s="139" t="str">
        <f>A8</f>
        <v>清水北</v>
      </c>
      <c r="L1" s="140"/>
      <c r="M1" s="141"/>
      <c r="N1" s="139" t="str">
        <f>A10</f>
        <v>袖師</v>
      </c>
      <c r="O1" s="140"/>
      <c r="P1" s="141"/>
      <c r="Q1" s="139" t="str">
        <f>A12</f>
        <v>入江</v>
      </c>
      <c r="R1" s="140"/>
      <c r="S1" s="141"/>
      <c r="T1" s="39" t="s">
        <v>200</v>
      </c>
      <c r="U1" s="40" t="s">
        <v>201</v>
      </c>
      <c r="V1" s="40" t="s">
        <v>202</v>
      </c>
      <c r="W1" s="40" t="s">
        <v>203</v>
      </c>
      <c r="X1" s="41" t="s">
        <v>204</v>
      </c>
      <c r="Y1" s="41" t="s">
        <v>205</v>
      </c>
      <c r="Z1" s="42" t="s">
        <v>206</v>
      </c>
      <c r="AA1" s="40" t="s">
        <v>207</v>
      </c>
      <c r="AB1" s="43" t="s">
        <v>208</v>
      </c>
    </row>
    <row r="2" spans="1:30" s="44" customFormat="1" ht="23.25" customHeight="1">
      <c r="A2" s="130" t="s">
        <v>214</v>
      </c>
      <c r="B2" s="131"/>
      <c r="C2" s="131"/>
      <c r="D2" s="131"/>
      <c r="E2" s="45">
        <v>1</v>
      </c>
      <c r="F2" s="46" t="s">
        <v>209</v>
      </c>
      <c r="G2" s="47">
        <v>1</v>
      </c>
      <c r="H2" s="45">
        <v>1</v>
      </c>
      <c r="I2" s="46" t="s">
        <v>209</v>
      </c>
      <c r="J2" s="47">
        <v>0</v>
      </c>
      <c r="K2" s="45">
        <v>2</v>
      </c>
      <c r="L2" s="46" t="s">
        <v>209</v>
      </c>
      <c r="M2" s="47">
        <v>0</v>
      </c>
      <c r="N2" s="45">
        <v>3</v>
      </c>
      <c r="O2" s="46" t="s">
        <v>209</v>
      </c>
      <c r="P2" s="47">
        <v>1</v>
      </c>
      <c r="Q2" s="45">
        <v>7</v>
      </c>
      <c r="R2" s="46" t="s">
        <v>209</v>
      </c>
      <c r="S2" s="47">
        <v>0</v>
      </c>
      <c r="T2" s="127">
        <f>COUNTIF(B3:S3,"○")+COUNTIF(B3:S3,"△")+COUNTIF(B3:S3,"●")</f>
        <v>5</v>
      </c>
      <c r="U2" s="127">
        <f>COUNTIF(E3:S3,"○")</f>
        <v>4</v>
      </c>
      <c r="V2" s="127">
        <f>COUNTIF(E3:S3,"●")</f>
        <v>0</v>
      </c>
      <c r="W2" s="127">
        <f>COUNTIF(E3:S3,"△")</f>
        <v>1</v>
      </c>
      <c r="X2" s="127">
        <f>SUM(H2,K2,N2,Q2,E2)</f>
        <v>14</v>
      </c>
      <c r="Y2" s="127">
        <f>SUM(J2,M2,P2,S2,G2)</f>
        <v>2</v>
      </c>
      <c r="Z2" s="127">
        <f>X2-Y2</f>
        <v>12</v>
      </c>
      <c r="AA2" s="127">
        <f>IF(COUNT(U2:W3),U2*3+W2,)</f>
        <v>13</v>
      </c>
      <c r="AB2" s="128">
        <f>RANK(AD2,$AD2:$AD13,0)</f>
        <v>2</v>
      </c>
      <c r="AD2" s="142">
        <f>AA2*100+Z2+X2/100</f>
        <v>1312.14</v>
      </c>
    </row>
    <row r="3" spans="1:31" s="44" customFormat="1" ht="23.25" customHeight="1">
      <c r="A3" s="130"/>
      <c r="B3" s="131"/>
      <c r="C3" s="131"/>
      <c r="D3" s="131"/>
      <c r="E3" s="126" t="s">
        <v>240</v>
      </c>
      <c r="F3" s="126"/>
      <c r="G3" s="126"/>
      <c r="H3" s="126" t="s">
        <v>239</v>
      </c>
      <c r="I3" s="126"/>
      <c r="J3" s="126"/>
      <c r="K3" s="126" t="s">
        <v>239</v>
      </c>
      <c r="L3" s="126"/>
      <c r="M3" s="126"/>
      <c r="N3" s="126" t="s">
        <v>239</v>
      </c>
      <c r="O3" s="126"/>
      <c r="P3" s="126"/>
      <c r="Q3" s="126" t="s">
        <v>239</v>
      </c>
      <c r="R3" s="126"/>
      <c r="S3" s="126"/>
      <c r="T3" s="127"/>
      <c r="U3" s="127"/>
      <c r="V3" s="127"/>
      <c r="W3" s="127"/>
      <c r="X3" s="127"/>
      <c r="Y3" s="127"/>
      <c r="Z3" s="127"/>
      <c r="AA3" s="127"/>
      <c r="AB3" s="129"/>
      <c r="AD3" s="142"/>
      <c r="AE3" s="37"/>
    </row>
    <row r="4" spans="1:31" s="44" customFormat="1" ht="23.25" customHeight="1">
      <c r="A4" s="130" t="s">
        <v>215</v>
      </c>
      <c r="B4" s="45">
        <v>1</v>
      </c>
      <c r="C4" s="46" t="s">
        <v>209</v>
      </c>
      <c r="D4" s="47">
        <v>1</v>
      </c>
      <c r="E4" s="132"/>
      <c r="F4" s="133"/>
      <c r="G4" s="134"/>
      <c r="H4" s="45">
        <v>9</v>
      </c>
      <c r="I4" s="46" t="s">
        <v>209</v>
      </c>
      <c r="J4" s="47">
        <v>0</v>
      </c>
      <c r="K4" s="45">
        <v>3</v>
      </c>
      <c r="L4" s="46" t="s">
        <v>209</v>
      </c>
      <c r="M4" s="47">
        <v>0</v>
      </c>
      <c r="N4" s="45">
        <v>3</v>
      </c>
      <c r="O4" s="46" t="s">
        <v>209</v>
      </c>
      <c r="P4" s="47">
        <v>1</v>
      </c>
      <c r="Q4" s="45">
        <v>9</v>
      </c>
      <c r="R4" s="46" t="s">
        <v>209</v>
      </c>
      <c r="S4" s="47">
        <v>0</v>
      </c>
      <c r="T4" s="127">
        <f>COUNTIF(B5:S5,"○")+COUNTIF(B5:S5,"△")+COUNTIF(B5:S5,"●")</f>
        <v>5</v>
      </c>
      <c r="U4" s="127">
        <f>COUNTIF(B5:S5,"○")</f>
        <v>4</v>
      </c>
      <c r="V4" s="127">
        <f>COUNTIF(B5:S5,"●")</f>
        <v>0</v>
      </c>
      <c r="W4" s="127">
        <f>COUNTIF(B5:S5,"△")</f>
        <v>1</v>
      </c>
      <c r="X4" s="127">
        <f>SUM(K4,N4,Q4,,H4,B4)</f>
        <v>25</v>
      </c>
      <c r="Y4" s="127">
        <f>SUM(J4,M4,P4,S4,D4)</f>
        <v>2</v>
      </c>
      <c r="Z4" s="127">
        <f>X4-Y4</f>
        <v>23</v>
      </c>
      <c r="AA4" s="127">
        <f>IF(COUNT(U4:W5),U4*3+W4,)</f>
        <v>13</v>
      </c>
      <c r="AB4" s="128">
        <f>RANK(AD4,$AD2:$AD13,0)</f>
        <v>1</v>
      </c>
      <c r="AD4" s="122">
        <f>AA4*100+Z4+X4/100</f>
        <v>1323.25</v>
      </c>
      <c r="AE4" s="37"/>
    </row>
    <row r="5" spans="1:31" s="44" customFormat="1" ht="23.25" customHeight="1">
      <c r="A5" s="130"/>
      <c r="B5" s="126" t="s">
        <v>240</v>
      </c>
      <c r="C5" s="126"/>
      <c r="D5" s="126"/>
      <c r="E5" s="135"/>
      <c r="F5" s="136"/>
      <c r="G5" s="137"/>
      <c r="H5" s="126" t="s">
        <v>239</v>
      </c>
      <c r="I5" s="126"/>
      <c r="J5" s="126"/>
      <c r="K5" s="126" t="s">
        <v>239</v>
      </c>
      <c r="L5" s="126"/>
      <c r="M5" s="126"/>
      <c r="N5" s="126" t="s">
        <v>239</v>
      </c>
      <c r="O5" s="126"/>
      <c r="P5" s="126"/>
      <c r="Q5" s="126" t="s">
        <v>239</v>
      </c>
      <c r="R5" s="126"/>
      <c r="S5" s="126"/>
      <c r="T5" s="127"/>
      <c r="U5" s="127"/>
      <c r="V5" s="127"/>
      <c r="W5" s="127"/>
      <c r="X5" s="127"/>
      <c r="Y5" s="127"/>
      <c r="Z5" s="127"/>
      <c r="AA5" s="127"/>
      <c r="AB5" s="129"/>
      <c r="AD5" s="122"/>
      <c r="AE5" s="37"/>
    </row>
    <row r="6" spans="1:31" s="44" customFormat="1" ht="23.25" customHeight="1">
      <c r="A6" s="130" t="s">
        <v>216</v>
      </c>
      <c r="B6" s="45">
        <v>0</v>
      </c>
      <c r="C6" s="46" t="s">
        <v>209</v>
      </c>
      <c r="D6" s="47">
        <v>1</v>
      </c>
      <c r="E6" s="45">
        <v>0</v>
      </c>
      <c r="F6" s="46" t="s">
        <v>209</v>
      </c>
      <c r="G6" s="47">
        <v>9</v>
      </c>
      <c r="H6" s="132"/>
      <c r="I6" s="133"/>
      <c r="J6" s="134"/>
      <c r="K6" s="45">
        <v>1</v>
      </c>
      <c r="L6" s="46" t="s">
        <v>209</v>
      </c>
      <c r="M6" s="47">
        <v>2</v>
      </c>
      <c r="N6" s="45">
        <v>2</v>
      </c>
      <c r="O6" s="46" t="s">
        <v>209</v>
      </c>
      <c r="P6" s="47">
        <v>0</v>
      </c>
      <c r="Q6" s="45">
        <v>2</v>
      </c>
      <c r="R6" s="46" t="s">
        <v>209</v>
      </c>
      <c r="S6" s="47">
        <v>1</v>
      </c>
      <c r="T6" s="127">
        <f>COUNTIF(B7:S7,"○")+COUNTIF(B7:S7,"△")+COUNTIF(B7:S7,"●")</f>
        <v>5</v>
      </c>
      <c r="U6" s="127">
        <f>COUNTIF(B7:S7,"○")</f>
        <v>2</v>
      </c>
      <c r="V6" s="127">
        <f>COUNTIF(B7:S7,"●")</f>
        <v>3</v>
      </c>
      <c r="W6" s="127">
        <f>COUNTIF(B7:S7,"△")</f>
        <v>0</v>
      </c>
      <c r="X6" s="127">
        <f>SUM(K6,N6,Q6,,E6,B6)</f>
        <v>5</v>
      </c>
      <c r="Y6" s="127">
        <f>SUM(M6,P6,S6,G6,D6)</f>
        <v>13</v>
      </c>
      <c r="Z6" s="127">
        <f>X6-Y6</f>
        <v>-8</v>
      </c>
      <c r="AA6" s="127">
        <f>IF(COUNT(U6:W7),U6*3+W6,)</f>
        <v>6</v>
      </c>
      <c r="AB6" s="128">
        <f>RANK(AD6,$AD2:$AD13,0)</f>
        <v>4</v>
      </c>
      <c r="AD6" s="122">
        <f>AA6*100+Z6+X6/100</f>
        <v>592.05</v>
      </c>
      <c r="AE6" s="37"/>
    </row>
    <row r="7" spans="1:31" s="44" customFormat="1" ht="23.25" customHeight="1">
      <c r="A7" s="130"/>
      <c r="B7" s="123" t="s">
        <v>241</v>
      </c>
      <c r="C7" s="124"/>
      <c r="D7" s="125"/>
      <c r="E7" s="123" t="s">
        <v>241</v>
      </c>
      <c r="F7" s="124"/>
      <c r="G7" s="125"/>
      <c r="H7" s="135"/>
      <c r="I7" s="136"/>
      <c r="J7" s="137"/>
      <c r="K7" s="123" t="s">
        <v>241</v>
      </c>
      <c r="L7" s="124"/>
      <c r="M7" s="125"/>
      <c r="N7" s="126" t="s">
        <v>239</v>
      </c>
      <c r="O7" s="126"/>
      <c r="P7" s="126"/>
      <c r="Q7" s="126" t="s">
        <v>239</v>
      </c>
      <c r="R7" s="126"/>
      <c r="S7" s="126"/>
      <c r="T7" s="127"/>
      <c r="U7" s="127"/>
      <c r="V7" s="127"/>
      <c r="W7" s="127"/>
      <c r="X7" s="127"/>
      <c r="Y7" s="127"/>
      <c r="Z7" s="127"/>
      <c r="AA7" s="127"/>
      <c r="AB7" s="129"/>
      <c r="AD7" s="122"/>
      <c r="AE7" s="37"/>
    </row>
    <row r="8" spans="1:31" s="44" customFormat="1" ht="23.25" customHeight="1">
      <c r="A8" s="130" t="s">
        <v>217</v>
      </c>
      <c r="B8" s="45">
        <v>0</v>
      </c>
      <c r="C8" s="46" t="s">
        <v>209</v>
      </c>
      <c r="D8" s="47">
        <v>2</v>
      </c>
      <c r="E8" s="45">
        <v>0</v>
      </c>
      <c r="F8" s="46" t="s">
        <v>209</v>
      </c>
      <c r="G8" s="47">
        <v>3</v>
      </c>
      <c r="H8" s="45">
        <v>2</v>
      </c>
      <c r="I8" s="46" t="s">
        <v>209</v>
      </c>
      <c r="J8" s="47">
        <v>1</v>
      </c>
      <c r="K8" s="132"/>
      <c r="L8" s="133"/>
      <c r="M8" s="134"/>
      <c r="N8" s="45">
        <v>2</v>
      </c>
      <c r="O8" s="46" t="s">
        <v>209</v>
      </c>
      <c r="P8" s="47">
        <v>1</v>
      </c>
      <c r="Q8" s="45">
        <v>1</v>
      </c>
      <c r="R8" s="46" t="s">
        <v>209</v>
      </c>
      <c r="S8" s="47">
        <v>3</v>
      </c>
      <c r="T8" s="127">
        <f>COUNTIF(B9:S9,"○")+COUNTIF(B9:S9,"△")+COUNTIF(B9:S9,"●")</f>
        <v>5</v>
      </c>
      <c r="U8" s="127">
        <f>COUNTIF(B9:S9,"○")</f>
        <v>2</v>
      </c>
      <c r="V8" s="127">
        <f>COUNTIF(B9:S9,"●")</f>
        <v>3</v>
      </c>
      <c r="W8" s="127">
        <f>COUNTIF(B9:S9,"△")</f>
        <v>0</v>
      </c>
      <c r="X8" s="127">
        <f>SUM(H8,N8,Q8,,E8,B8)</f>
        <v>5</v>
      </c>
      <c r="Y8" s="127">
        <f>SUM(J8,P8,G8,S8,D8,)</f>
        <v>10</v>
      </c>
      <c r="Z8" s="127">
        <f>X8-Y8</f>
        <v>-5</v>
      </c>
      <c r="AA8" s="127">
        <f>IF(COUNT(U8:W9),U8*3+W8,)</f>
        <v>6</v>
      </c>
      <c r="AB8" s="128">
        <f>RANK(AD8,$AD2:$AD13,0)</f>
        <v>3</v>
      </c>
      <c r="AD8" s="122">
        <f>AA8*100+Z8+X8/100</f>
        <v>595.05</v>
      </c>
      <c r="AE8" s="37"/>
    </row>
    <row r="9" spans="1:31" s="44" customFormat="1" ht="23.25" customHeight="1">
      <c r="A9" s="130"/>
      <c r="B9" s="123" t="s">
        <v>241</v>
      </c>
      <c r="C9" s="124"/>
      <c r="D9" s="125"/>
      <c r="E9" s="123" t="s">
        <v>241</v>
      </c>
      <c r="F9" s="124"/>
      <c r="G9" s="125"/>
      <c r="H9" s="126" t="s">
        <v>239</v>
      </c>
      <c r="I9" s="126"/>
      <c r="J9" s="126"/>
      <c r="K9" s="135"/>
      <c r="L9" s="136"/>
      <c r="M9" s="137"/>
      <c r="N9" s="126" t="s">
        <v>239</v>
      </c>
      <c r="O9" s="126"/>
      <c r="P9" s="126"/>
      <c r="Q9" s="123" t="s">
        <v>241</v>
      </c>
      <c r="R9" s="124"/>
      <c r="S9" s="125"/>
      <c r="T9" s="127"/>
      <c r="U9" s="127"/>
      <c r="V9" s="127"/>
      <c r="W9" s="127"/>
      <c r="X9" s="127"/>
      <c r="Y9" s="127"/>
      <c r="Z9" s="127"/>
      <c r="AA9" s="127"/>
      <c r="AB9" s="129"/>
      <c r="AD9" s="122"/>
      <c r="AE9" s="37"/>
    </row>
    <row r="10" spans="1:30" s="44" customFormat="1" ht="23.25" customHeight="1">
      <c r="A10" s="130" t="s">
        <v>218</v>
      </c>
      <c r="B10" s="45">
        <v>1</v>
      </c>
      <c r="C10" s="46" t="s">
        <v>209</v>
      </c>
      <c r="D10" s="47">
        <v>3</v>
      </c>
      <c r="E10" s="45">
        <v>1</v>
      </c>
      <c r="F10" s="46" t="s">
        <v>209</v>
      </c>
      <c r="G10" s="47">
        <v>3</v>
      </c>
      <c r="H10" s="45">
        <v>0</v>
      </c>
      <c r="I10" s="46" t="s">
        <v>209</v>
      </c>
      <c r="J10" s="47">
        <v>2</v>
      </c>
      <c r="K10" s="45">
        <v>1</v>
      </c>
      <c r="L10" s="46" t="s">
        <v>209</v>
      </c>
      <c r="M10" s="47">
        <v>2</v>
      </c>
      <c r="N10" s="132"/>
      <c r="O10" s="133"/>
      <c r="P10" s="134"/>
      <c r="Q10" s="45">
        <v>0</v>
      </c>
      <c r="R10" s="46" t="s">
        <v>209</v>
      </c>
      <c r="S10" s="47">
        <v>3</v>
      </c>
      <c r="T10" s="127">
        <f>COUNTIF(B11:S11,"○")+COUNTIF(B11:S11,"△")+COUNTIF(B11:S11,"●")</f>
        <v>5</v>
      </c>
      <c r="U10" s="127">
        <f>COUNTIF(B11:S11,"○")</f>
        <v>0</v>
      </c>
      <c r="V10" s="127">
        <f>COUNTIF(B11:S11,"●")</f>
        <v>5</v>
      </c>
      <c r="W10" s="127">
        <f>COUNTIF(B11:S11,"△")</f>
        <v>0</v>
      </c>
      <c r="X10" s="127">
        <f>SUM(H10,K10,Q10,E10,B10)</f>
        <v>3</v>
      </c>
      <c r="Y10" s="127">
        <f>SUM(J10,M10,S10,G10,D10)</f>
        <v>13</v>
      </c>
      <c r="Z10" s="127">
        <f>X10-Y10</f>
        <v>-10</v>
      </c>
      <c r="AA10" s="127">
        <f>IF(COUNT(U10:W11),U10*3+W10,)</f>
        <v>0</v>
      </c>
      <c r="AB10" s="128">
        <f>RANK(AD10,$AD2:$AD13,0)</f>
        <v>6</v>
      </c>
      <c r="AD10" s="122">
        <f>AA10*100+Z10+X10/100</f>
        <v>-9.97</v>
      </c>
    </row>
    <row r="11" spans="1:30" s="44" customFormat="1" ht="23.25" customHeight="1">
      <c r="A11" s="130"/>
      <c r="B11" s="123" t="s">
        <v>241</v>
      </c>
      <c r="C11" s="124"/>
      <c r="D11" s="125"/>
      <c r="E11" s="123" t="s">
        <v>241</v>
      </c>
      <c r="F11" s="124"/>
      <c r="G11" s="125"/>
      <c r="H11" s="123" t="s">
        <v>241</v>
      </c>
      <c r="I11" s="124"/>
      <c r="J11" s="125"/>
      <c r="K11" s="123" t="s">
        <v>241</v>
      </c>
      <c r="L11" s="124"/>
      <c r="M11" s="125"/>
      <c r="N11" s="135"/>
      <c r="O11" s="136"/>
      <c r="P11" s="137"/>
      <c r="Q11" s="123" t="s">
        <v>241</v>
      </c>
      <c r="R11" s="124"/>
      <c r="S11" s="125"/>
      <c r="T11" s="127"/>
      <c r="U11" s="127"/>
      <c r="V11" s="127"/>
      <c r="W11" s="127"/>
      <c r="X11" s="127"/>
      <c r="Y11" s="127"/>
      <c r="Z11" s="127"/>
      <c r="AA11" s="127"/>
      <c r="AB11" s="129"/>
      <c r="AD11" s="122"/>
    </row>
    <row r="12" spans="1:30" s="48" customFormat="1" ht="22.5" customHeight="1">
      <c r="A12" s="130" t="s">
        <v>219</v>
      </c>
      <c r="B12" s="45">
        <v>0</v>
      </c>
      <c r="C12" s="46" t="s">
        <v>209</v>
      </c>
      <c r="D12" s="47">
        <v>7</v>
      </c>
      <c r="E12" s="45">
        <v>0</v>
      </c>
      <c r="F12" s="46" t="s">
        <v>209</v>
      </c>
      <c r="G12" s="47">
        <v>9</v>
      </c>
      <c r="H12" s="45">
        <v>1</v>
      </c>
      <c r="I12" s="46" t="s">
        <v>209</v>
      </c>
      <c r="J12" s="47">
        <v>2</v>
      </c>
      <c r="K12" s="45">
        <v>3</v>
      </c>
      <c r="L12" s="46" t="s">
        <v>209</v>
      </c>
      <c r="M12" s="47">
        <v>1</v>
      </c>
      <c r="N12" s="45">
        <v>3</v>
      </c>
      <c r="O12" s="46" t="s">
        <v>209</v>
      </c>
      <c r="P12" s="47">
        <v>0</v>
      </c>
      <c r="Q12" s="131"/>
      <c r="R12" s="131"/>
      <c r="S12" s="131"/>
      <c r="T12" s="127">
        <f>COUNTIF(B13:S13,"○")+COUNTIF(B13:S13,"△")+COUNTIF(B13:S13,"●")</f>
        <v>5</v>
      </c>
      <c r="U12" s="127">
        <f>COUNTIF(B13:S13,"○")</f>
        <v>2</v>
      </c>
      <c r="V12" s="127">
        <f>COUNTIF(B13:S13,"●")</f>
        <v>3</v>
      </c>
      <c r="W12" s="127">
        <f>COUNTIF(B13:S13,"△")</f>
        <v>0</v>
      </c>
      <c r="X12" s="127">
        <f>SUM(H12,K12,N12,E12,B12)</f>
        <v>7</v>
      </c>
      <c r="Y12" s="127">
        <f>SUM(J12,M12,P12,G12,D12)</f>
        <v>19</v>
      </c>
      <c r="Z12" s="127">
        <f>X12-Y12</f>
        <v>-12</v>
      </c>
      <c r="AA12" s="127">
        <f>IF(COUNT(U12:W13),U12*3+W12,)</f>
        <v>6</v>
      </c>
      <c r="AB12" s="128">
        <f>RANK(AD12,$AD2:$AD13,0)</f>
        <v>5</v>
      </c>
      <c r="AD12" s="122">
        <f>AA12*100+Z12+X12/100</f>
        <v>588.07</v>
      </c>
    </row>
    <row r="13" spans="1:30" s="48" customFormat="1" ht="22.5" customHeight="1">
      <c r="A13" s="130"/>
      <c r="B13" s="123" t="s">
        <v>241</v>
      </c>
      <c r="C13" s="124"/>
      <c r="D13" s="125"/>
      <c r="E13" s="123" t="s">
        <v>241</v>
      </c>
      <c r="F13" s="124"/>
      <c r="G13" s="125"/>
      <c r="H13" s="123" t="s">
        <v>241</v>
      </c>
      <c r="I13" s="124"/>
      <c r="J13" s="125"/>
      <c r="K13" s="126" t="s">
        <v>239</v>
      </c>
      <c r="L13" s="126"/>
      <c r="M13" s="126"/>
      <c r="N13" s="126" t="s">
        <v>239</v>
      </c>
      <c r="O13" s="126"/>
      <c r="P13" s="126"/>
      <c r="Q13" s="131"/>
      <c r="R13" s="131"/>
      <c r="S13" s="131"/>
      <c r="T13" s="127"/>
      <c r="U13" s="127"/>
      <c r="V13" s="127"/>
      <c r="W13" s="127"/>
      <c r="X13" s="127"/>
      <c r="Y13" s="127"/>
      <c r="Z13" s="127"/>
      <c r="AA13" s="127"/>
      <c r="AB13" s="129"/>
      <c r="AD13" s="122"/>
    </row>
    <row r="15" spans="1:28" s="44" customFormat="1" ht="23.25" customHeight="1">
      <c r="A15" s="38" t="s">
        <v>211</v>
      </c>
      <c r="B15" s="138" t="str">
        <f>A16</f>
        <v>高部JFC</v>
      </c>
      <c r="C15" s="138"/>
      <c r="D15" s="138"/>
      <c r="E15" s="139" t="str">
        <f>A18</f>
        <v>由比</v>
      </c>
      <c r="F15" s="140"/>
      <c r="G15" s="141"/>
      <c r="H15" s="139" t="str">
        <f>A20</f>
        <v>VALOR</v>
      </c>
      <c r="I15" s="140"/>
      <c r="J15" s="141"/>
      <c r="K15" s="139" t="str">
        <f>A22</f>
        <v>RISE</v>
      </c>
      <c r="L15" s="140"/>
      <c r="M15" s="141"/>
      <c r="N15" s="139" t="str">
        <f>A24</f>
        <v>有度</v>
      </c>
      <c r="O15" s="140"/>
      <c r="P15" s="141"/>
      <c r="Q15" s="139" t="str">
        <f>A26</f>
        <v>興津</v>
      </c>
      <c r="R15" s="140"/>
      <c r="S15" s="141"/>
      <c r="T15" s="39" t="s">
        <v>200</v>
      </c>
      <c r="U15" s="40" t="s">
        <v>201</v>
      </c>
      <c r="V15" s="40" t="s">
        <v>202</v>
      </c>
      <c r="W15" s="40" t="s">
        <v>203</v>
      </c>
      <c r="X15" s="41" t="s">
        <v>204</v>
      </c>
      <c r="Y15" s="41" t="s">
        <v>205</v>
      </c>
      <c r="Z15" s="42" t="s">
        <v>206</v>
      </c>
      <c r="AA15" s="40" t="s">
        <v>207</v>
      </c>
      <c r="AB15" s="43" t="s">
        <v>208</v>
      </c>
    </row>
    <row r="16" spans="1:30" s="44" customFormat="1" ht="23.25" customHeight="1">
      <c r="A16" s="130" t="s">
        <v>220</v>
      </c>
      <c r="B16" s="131"/>
      <c r="C16" s="131"/>
      <c r="D16" s="131"/>
      <c r="E16" s="45">
        <v>2</v>
      </c>
      <c r="F16" s="46" t="s">
        <v>209</v>
      </c>
      <c r="G16" s="47">
        <v>1</v>
      </c>
      <c r="H16" s="45">
        <v>2</v>
      </c>
      <c r="I16" s="46" t="s">
        <v>209</v>
      </c>
      <c r="J16" s="47">
        <v>0</v>
      </c>
      <c r="K16" s="45">
        <v>2</v>
      </c>
      <c r="L16" s="46" t="s">
        <v>209</v>
      </c>
      <c r="M16" s="47">
        <v>2</v>
      </c>
      <c r="N16" s="45">
        <v>5</v>
      </c>
      <c r="O16" s="46" t="s">
        <v>209</v>
      </c>
      <c r="P16" s="47">
        <v>1</v>
      </c>
      <c r="Q16" s="45">
        <v>5</v>
      </c>
      <c r="R16" s="46" t="s">
        <v>209</v>
      </c>
      <c r="S16" s="47">
        <v>0</v>
      </c>
      <c r="T16" s="127">
        <f>COUNTIF(B17:S17,"○")+COUNTIF(B17:S17,"△")+COUNTIF(B17:S17,"●")</f>
        <v>5</v>
      </c>
      <c r="U16" s="127">
        <f>COUNTIF(E17:S17,"○")</f>
        <v>4</v>
      </c>
      <c r="V16" s="127">
        <f>COUNTIF(E17:S17,"●")</f>
        <v>0</v>
      </c>
      <c r="W16" s="127">
        <f>COUNTIF(E17:S17,"△")</f>
        <v>1</v>
      </c>
      <c r="X16" s="127">
        <f>SUM(H16,K16,N16,Q16,E16)</f>
        <v>16</v>
      </c>
      <c r="Y16" s="127">
        <f>SUM(J16,M16,P16,S16,G16)</f>
        <v>4</v>
      </c>
      <c r="Z16" s="127">
        <f>X16-Y16</f>
        <v>12</v>
      </c>
      <c r="AA16" s="127">
        <f>IF(COUNT(U16:W17),U16*3+W16,)</f>
        <v>13</v>
      </c>
      <c r="AB16" s="128">
        <f>RANK(AD16,$AD16:$AD27,0)</f>
        <v>1</v>
      </c>
      <c r="AD16" s="142">
        <f>AA16*100+Z16+X16/100</f>
        <v>1312.16</v>
      </c>
    </row>
    <row r="17" spans="1:31" s="44" customFormat="1" ht="23.25" customHeight="1">
      <c r="A17" s="130"/>
      <c r="B17" s="131"/>
      <c r="C17" s="131"/>
      <c r="D17" s="131"/>
      <c r="E17" s="126" t="s">
        <v>239</v>
      </c>
      <c r="F17" s="126"/>
      <c r="G17" s="126"/>
      <c r="H17" s="126" t="s">
        <v>239</v>
      </c>
      <c r="I17" s="126"/>
      <c r="J17" s="126"/>
      <c r="K17" s="126" t="s">
        <v>240</v>
      </c>
      <c r="L17" s="126"/>
      <c r="M17" s="126"/>
      <c r="N17" s="123" t="s">
        <v>239</v>
      </c>
      <c r="O17" s="124"/>
      <c r="P17" s="125"/>
      <c r="Q17" s="126" t="s">
        <v>239</v>
      </c>
      <c r="R17" s="126"/>
      <c r="S17" s="126"/>
      <c r="T17" s="127"/>
      <c r="U17" s="127"/>
      <c r="V17" s="127"/>
      <c r="W17" s="127"/>
      <c r="X17" s="127"/>
      <c r="Y17" s="127"/>
      <c r="Z17" s="127"/>
      <c r="AA17" s="127"/>
      <c r="AB17" s="129"/>
      <c r="AD17" s="142"/>
      <c r="AE17" s="37"/>
    </row>
    <row r="18" spans="1:31" s="44" customFormat="1" ht="23.25" customHeight="1">
      <c r="A18" s="130" t="s">
        <v>221</v>
      </c>
      <c r="B18" s="45">
        <v>1</v>
      </c>
      <c r="C18" s="46" t="s">
        <v>209</v>
      </c>
      <c r="D18" s="47">
        <v>2</v>
      </c>
      <c r="E18" s="132"/>
      <c r="F18" s="133"/>
      <c r="G18" s="134"/>
      <c r="H18" s="45">
        <v>2</v>
      </c>
      <c r="I18" s="46" t="s">
        <v>209</v>
      </c>
      <c r="J18" s="47">
        <v>0</v>
      </c>
      <c r="K18" s="45">
        <v>0</v>
      </c>
      <c r="L18" s="46" t="s">
        <v>209</v>
      </c>
      <c r="M18" s="47">
        <v>2</v>
      </c>
      <c r="N18" s="45">
        <v>2</v>
      </c>
      <c r="O18" s="46" t="s">
        <v>209</v>
      </c>
      <c r="P18" s="47">
        <v>2</v>
      </c>
      <c r="Q18" s="45">
        <v>0</v>
      </c>
      <c r="R18" s="46" t="s">
        <v>209</v>
      </c>
      <c r="S18" s="47">
        <v>0</v>
      </c>
      <c r="T18" s="127">
        <f>COUNTIF(B19:S19,"○")+COUNTIF(B19:S19,"△")+COUNTIF(B19:S19,"●")</f>
        <v>5</v>
      </c>
      <c r="U18" s="127">
        <f>COUNTIF(B19:S19,"○")</f>
        <v>1</v>
      </c>
      <c r="V18" s="127">
        <f>COUNTIF(B19:S19,"●")</f>
        <v>2</v>
      </c>
      <c r="W18" s="127">
        <f>COUNTIF(B19:S19,"△")</f>
        <v>2</v>
      </c>
      <c r="X18" s="127">
        <f>SUM(K18,N18,Q18,,H18,B18)</f>
        <v>5</v>
      </c>
      <c r="Y18" s="127">
        <f>SUM(J18,M18,P18,S18,D18)</f>
        <v>6</v>
      </c>
      <c r="Z18" s="127">
        <f>X18-Y18</f>
        <v>-1</v>
      </c>
      <c r="AA18" s="127">
        <f>IF(COUNT(U18:W19),U18*3+W18,)</f>
        <v>5</v>
      </c>
      <c r="AB18" s="128">
        <f>RANK(AD18,$AD16:$AD27,0)</f>
        <v>4</v>
      </c>
      <c r="AD18" s="122">
        <f>AA18*100+Z18+X18/100</f>
        <v>499.05</v>
      </c>
      <c r="AE18" s="37"/>
    </row>
    <row r="19" spans="1:31" s="44" customFormat="1" ht="23.25" customHeight="1">
      <c r="A19" s="130"/>
      <c r="B19" s="123" t="s">
        <v>241</v>
      </c>
      <c r="C19" s="124"/>
      <c r="D19" s="125"/>
      <c r="E19" s="135"/>
      <c r="F19" s="136"/>
      <c r="G19" s="137"/>
      <c r="H19" s="126" t="s">
        <v>239</v>
      </c>
      <c r="I19" s="126"/>
      <c r="J19" s="126"/>
      <c r="K19" s="123" t="s">
        <v>241</v>
      </c>
      <c r="L19" s="124"/>
      <c r="M19" s="125"/>
      <c r="N19" s="126" t="s">
        <v>240</v>
      </c>
      <c r="O19" s="126"/>
      <c r="P19" s="126"/>
      <c r="Q19" s="126" t="s">
        <v>240</v>
      </c>
      <c r="R19" s="126"/>
      <c r="S19" s="126"/>
      <c r="T19" s="127"/>
      <c r="U19" s="127"/>
      <c r="V19" s="127"/>
      <c r="W19" s="127"/>
      <c r="X19" s="127"/>
      <c r="Y19" s="127"/>
      <c r="Z19" s="127"/>
      <c r="AA19" s="127"/>
      <c r="AB19" s="129"/>
      <c r="AD19" s="122"/>
      <c r="AE19" s="37"/>
    </row>
    <row r="20" spans="1:31" s="44" customFormat="1" ht="23.25" customHeight="1">
      <c r="A20" s="130" t="s">
        <v>222</v>
      </c>
      <c r="B20" s="45">
        <v>0</v>
      </c>
      <c r="C20" s="46" t="s">
        <v>209</v>
      </c>
      <c r="D20" s="47">
        <v>2</v>
      </c>
      <c r="E20" s="45">
        <v>0</v>
      </c>
      <c r="F20" s="46" t="s">
        <v>209</v>
      </c>
      <c r="G20" s="47">
        <v>2</v>
      </c>
      <c r="H20" s="132"/>
      <c r="I20" s="133"/>
      <c r="J20" s="134"/>
      <c r="K20" s="45">
        <v>3</v>
      </c>
      <c r="L20" s="46" t="s">
        <v>209</v>
      </c>
      <c r="M20" s="47">
        <v>1</v>
      </c>
      <c r="N20" s="45">
        <v>5</v>
      </c>
      <c r="O20" s="46" t="s">
        <v>209</v>
      </c>
      <c r="P20" s="47">
        <v>1</v>
      </c>
      <c r="Q20" s="45">
        <v>2</v>
      </c>
      <c r="R20" s="46" t="s">
        <v>209</v>
      </c>
      <c r="S20" s="47">
        <v>1</v>
      </c>
      <c r="T20" s="127">
        <f>COUNTIF(B21:S21,"○")+COUNTIF(B21:S21,"△")+COUNTIF(B21:S21,"●")</f>
        <v>5</v>
      </c>
      <c r="U20" s="127">
        <f>COUNTIF(B21:S21,"○")</f>
        <v>3</v>
      </c>
      <c r="V20" s="127">
        <f>COUNTIF(B21:S21,"●")</f>
        <v>2</v>
      </c>
      <c r="W20" s="127">
        <f>COUNTIF(B21:S21,"△")</f>
        <v>0</v>
      </c>
      <c r="X20" s="127">
        <f>SUM(K20,N20,Q20,,E20,B20)</f>
        <v>10</v>
      </c>
      <c r="Y20" s="127">
        <f>SUM(M20,P20,S20,G20,D20)</f>
        <v>7</v>
      </c>
      <c r="Z20" s="127">
        <f>X20-Y20</f>
        <v>3</v>
      </c>
      <c r="AA20" s="127">
        <f>IF(COUNT(U20:W21),U20*3+W20,)</f>
        <v>9</v>
      </c>
      <c r="AB20" s="128">
        <f>RANK(AD20,$AD16:$AD27,0)</f>
        <v>3</v>
      </c>
      <c r="AD20" s="122">
        <f>AA20*100+Z20+X20/100</f>
        <v>903.1</v>
      </c>
      <c r="AE20" s="37"/>
    </row>
    <row r="21" spans="1:31" s="44" customFormat="1" ht="23.25" customHeight="1">
      <c r="A21" s="130"/>
      <c r="B21" s="123" t="s">
        <v>241</v>
      </c>
      <c r="C21" s="124"/>
      <c r="D21" s="125"/>
      <c r="E21" s="123" t="s">
        <v>241</v>
      </c>
      <c r="F21" s="124"/>
      <c r="G21" s="125"/>
      <c r="H21" s="135"/>
      <c r="I21" s="136"/>
      <c r="J21" s="137"/>
      <c r="K21" s="126" t="s">
        <v>239</v>
      </c>
      <c r="L21" s="126"/>
      <c r="M21" s="126"/>
      <c r="N21" s="126" t="s">
        <v>239</v>
      </c>
      <c r="O21" s="126"/>
      <c r="P21" s="126"/>
      <c r="Q21" s="126" t="s">
        <v>239</v>
      </c>
      <c r="R21" s="126"/>
      <c r="S21" s="126"/>
      <c r="T21" s="127"/>
      <c r="U21" s="127"/>
      <c r="V21" s="127"/>
      <c r="W21" s="127"/>
      <c r="X21" s="127"/>
      <c r="Y21" s="127"/>
      <c r="Z21" s="127"/>
      <c r="AA21" s="127"/>
      <c r="AB21" s="129"/>
      <c r="AD21" s="122"/>
      <c r="AE21" s="37"/>
    </row>
    <row r="22" spans="1:31" s="44" customFormat="1" ht="23.25" customHeight="1">
      <c r="A22" s="130" t="s">
        <v>223</v>
      </c>
      <c r="B22" s="45">
        <v>2</v>
      </c>
      <c r="C22" s="46" t="s">
        <v>209</v>
      </c>
      <c r="D22" s="47">
        <v>2</v>
      </c>
      <c r="E22" s="45">
        <v>2</v>
      </c>
      <c r="F22" s="46" t="s">
        <v>209</v>
      </c>
      <c r="G22" s="47">
        <v>0</v>
      </c>
      <c r="H22" s="45">
        <v>1</v>
      </c>
      <c r="I22" s="46" t="s">
        <v>209</v>
      </c>
      <c r="J22" s="47">
        <v>3</v>
      </c>
      <c r="K22" s="132"/>
      <c r="L22" s="133"/>
      <c r="M22" s="134"/>
      <c r="N22" s="45">
        <v>2</v>
      </c>
      <c r="O22" s="46" t="s">
        <v>209</v>
      </c>
      <c r="P22" s="47">
        <v>0</v>
      </c>
      <c r="Q22" s="45">
        <v>1</v>
      </c>
      <c r="R22" s="46" t="s">
        <v>209</v>
      </c>
      <c r="S22" s="47">
        <v>0</v>
      </c>
      <c r="T22" s="127">
        <f>COUNTIF(B23:S23,"○")+COUNTIF(B23:S23,"△")+COUNTIF(B23:S23,"●")</f>
        <v>5</v>
      </c>
      <c r="U22" s="127">
        <f>COUNTIF(B23:S23,"○")</f>
        <v>3</v>
      </c>
      <c r="V22" s="127">
        <f>COUNTIF(B23:S23,"●")</f>
        <v>1</v>
      </c>
      <c r="W22" s="127">
        <f>COUNTIF(B23:S23,"△")</f>
        <v>1</v>
      </c>
      <c r="X22" s="127">
        <f>SUM(H22,N22,Q22,,E22,B22)</f>
        <v>8</v>
      </c>
      <c r="Y22" s="127">
        <f>SUM(J22,P22,G22,S22,D22,)</f>
        <v>5</v>
      </c>
      <c r="Z22" s="127">
        <f>X22-Y22</f>
        <v>3</v>
      </c>
      <c r="AA22" s="127">
        <f>IF(COUNT(U22:W23),U22*3+W22,)</f>
        <v>10</v>
      </c>
      <c r="AB22" s="128">
        <f>RANK(AD22,$AD16:$AD27,0)</f>
        <v>2</v>
      </c>
      <c r="AD22" s="122">
        <f>AA22*100+Z22+X22/100</f>
        <v>1003.08</v>
      </c>
      <c r="AE22" s="37"/>
    </row>
    <row r="23" spans="1:30" s="44" customFormat="1" ht="23.25" customHeight="1">
      <c r="A23" s="130"/>
      <c r="B23" s="126" t="s">
        <v>240</v>
      </c>
      <c r="C23" s="126"/>
      <c r="D23" s="126"/>
      <c r="E23" s="126" t="s">
        <v>239</v>
      </c>
      <c r="F23" s="126"/>
      <c r="G23" s="126"/>
      <c r="H23" s="123" t="s">
        <v>241</v>
      </c>
      <c r="I23" s="124"/>
      <c r="J23" s="125"/>
      <c r="K23" s="135"/>
      <c r="L23" s="136"/>
      <c r="M23" s="137"/>
      <c r="N23" s="126" t="s">
        <v>239</v>
      </c>
      <c r="O23" s="126"/>
      <c r="P23" s="126"/>
      <c r="Q23" s="126" t="s">
        <v>239</v>
      </c>
      <c r="R23" s="126"/>
      <c r="S23" s="126"/>
      <c r="T23" s="127"/>
      <c r="U23" s="127"/>
      <c r="V23" s="127"/>
      <c r="W23" s="127"/>
      <c r="X23" s="127"/>
      <c r="Y23" s="127"/>
      <c r="Z23" s="127"/>
      <c r="AA23" s="127"/>
      <c r="AB23" s="129"/>
      <c r="AD23" s="122"/>
    </row>
    <row r="24" spans="1:30" s="44" customFormat="1" ht="23.25" customHeight="1">
      <c r="A24" s="130" t="s">
        <v>224</v>
      </c>
      <c r="B24" s="45">
        <v>1</v>
      </c>
      <c r="C24" s="46" t="s">
        <v>209</v>
      </c>
      <c r="D24" s="47">
        <v>5</v>
      </c>
      <c r="E24" s="45">
        <v>2</v>
      </c>
      <c r="F24" s="46" t="s">
        <v>209</v>
      </c>
      <c r="G24" s="47">
        <v>2</v>
      </c>
      <c r="H24" s="45">
        <v>1</v>
      </c>
      <c r="I24" s="46" t="s">
        <v>209</v>
      </c>
      <c r="J24" s="47">
        <v>5</v>
      </c>
      <c r="K24" s="45">
        <v>0</v>
      </c>
      <c r="L24" s="46" t="s">
        <v>209</v>
      </c>
      <c r="M24" s="47">
        <v>2</v>
      </c>
      <c r="N24" s="132"/>
      <c r="O24" s="133"/>
      <c r="P24" s="134"/>
      <c r="Q24" s="45">
        <v>0</v>
      </c>
      <c r="R24" s="46" t="s">
        <v>209</v>
      </c>
      <c r="S24" s="47">
        <v>0</v>
      </c>
      <c r="T24" s="127">
        <f>COUNTIF(B25:S25,"○")+COUNTIF(B25:S25,"△")+COUNTIF(B25:S25,"●")</f>
        <v>5</v>
      </c>
      <c r="U24" s="127">
        <f>COUNTIF(B25:S25,"○")</f>
        <v>0</v>
      </c>
      <c r="V24" s="127">
        <f>COUNTIF(B25:S25,"●")</f>
        <v>3</v>
      </c>
      <c r="W24" s="127">
        <f>COUNTIF(B25:S25,"△")</f>
        <v>2</v>
      </c>
      <c r="X24" s="127">
        <f>SUM(H24,K24,Q24,E24,B24)</f>
        <v>4</v>
      </c>
      <c r="Y24" s="127">
        <f>SUM(J24,M24,S24,G24,D24)</f>
        <v>14</v>
      </c>
      <c r="Z24" s="127">
        <f>X24-Y24</f>
        <v>-10</v>
      </c>
      <c r="AA24" s="127">
        <f>IF(COUNT(U24:W25),U24*3+W24,)</f>
        <v>2</v>
      </c>
      <c r="AB24" s="128">
        <f>RANK(AD24,$AD16:$AD27,0)</f>
        <v>6</v>
      </c>
      <c r="AD24" s="122">
        <f>AA24*100+Z24+X24/100</f>
        <v>190.04</v>
      </c>
    </row>
    <row r="25" spans="1:30" s="44" customFormat="1" ht="23.25" customHeight="1">
      <c r="A25" s="130"/>
      <c r="B25" s="123" t="s">
        <v>241</v>
      </c>
      <c r="C25" s="124"/>
      <c r="D25" s="125"/>
      <c r="E25" s="126" t="s">
        <v>240</v>
      </c>
      <c r="F25" s="126"/>
      <c r="G25" s="126"/>
      <c r="H25" s="123" t="s">
        <v>241</v>
      </c>
      <c r="I25" s="124"/>
      <c r="J25" s="125"/>
      <c r="K25" s="123" t="s">
        <v>241</v>
      </c>
      <c r="L25" s="124"/>
      <c r="M25" s="125"/>
      <c r="N25" s="135"/>
      <c r="O25" s="136"/>
      <c r="P25" s="137"/>
      <c r="Q25" s="126" t="s">
        <v>240</v>
      </c>
      <c r="R25" s="126"/>
      <c r="S25" s="126"/>
      <c r="T25" s="127"/>
      <c r="U25" s="127"/>
      <c r="V25" s="127"/>
      <c r="W25" s="127"/>
      <c r="X25" s="127"/>
      <c r="Y25" s="127"/>
      <c r="Z25" s="127"/>
      <c r="AA25" s="127"/>
      <c r="AB25" s="129"/>
      <c r="AD25" s="122"/>
    </row>
    <row r="26" spans="1:30" s="48" customFormat="1" ht="22.5" customHeight="1">
      <c r="A26" s="130" t="s">
        <v>225</v>
      </c>
      <c r="B26" s="45">
        <v>0</v>
      </c>
      <c r="C26" s="46" t="s">
        <v>209</v>
      </c>
      <c r="D26" s="47">
        <v>5</v>
      </c>
      <c r="E26" s="45">
        <v>0</v>
      </c>
      <c r="F26" s="46" t="s">
        <v>209</v>
      </c>
      <c r="G26" s="47">
        <v>0</v>
      </c>
      <c r="H26" s="45">
        <v>1</v>
      </c>
      <c r="I26" s="46" t="s">
        <v>209</v>
      </c>
      <c r="J26" s="47">
        <v>2</v>
      </c>
      <c r="K26" s="45">
        <v>0</v>
      </c>
      <c r="L26" s="46" t="s">
        <v>209</v>
      </c>
      <c r="M26" s="47">
        <v>1</v>
      </c>
      <c r="N26" s="45">
        <v>0</v>
      </c>
      <c r="O26" s="46" t="s">
        <v>209</v>
      </c>
      <c r="P26" s="47">
        <v>0</v>
      </c>
      <c r="Q26" s="131"/>
      <c r="R26" s="131"/>
      <c r="S26" s="131"/>
      <c r="T26" s="127">
        <f>COUNTIF(B27:S27,"○")+COUNTIF(B27:S27,"△")+COUNTIF(B27:S27,"●")</f>
        <v>5</v>
      </c>
      <c r="U26" s="127">
        <f>COUNTIF(B27:S27,"○")</f>
        <v>0</v>
      </c>
      <c r="V26" s="127">
        <f>COUNTIF(B27:S27,"●")</f>
        <v>3</v>
      </c>
      <c r="W26" s="127">
        <f>COUNTIF(B27:S27,"△")</f>
        <v>2</v>
      </c>
      <c r="X26" s="127">
        <f>SUM(H26,K26,N26,E26,B26)</f>
        <v>1</v>
      </c>
      <c r="Y26" s="127">
        <f>SUM(J26,M26,P26,G26,D26)</f>
        <v>8</v>
      </c>
      <c r="Z26" s="127">
        <f>X26-Y26</f>
        <v>-7</v>
      </c>
      <c r="AA26" s="127">
        <f>IF(COUNT(U26:W27),U26*3+W26,)</f>
        <v>2</v>
      </c>
      <c r="AB26" s="128">
        <f>RANK(AD26,$AD16:$AD27,0)</f>
        <v>5</v>
      </c>
      <c r="AD26" s="122">
        <f>AA26*100+Z26+X26/100</f>
        <v>193.01</v>
      </c>
    </row>
    <row r="27" spans="1:30" s="48" customFormat="1" ht="22.5" customHeight="1">
      <c r="A27" s="130"/>
      <c r="B27" s="123" t="s">
        <v>241</v>
      </c>
      <c r="C27" s="124"/>
      <c r="D27" s="125"/>
      <c r="E27" s="126" t="s">
        <v>240</v>
      </c>
      <c r="F27" s="126"/>
      <c r="G27" s="126"/>
      <c r="H27" s="123" t="s">
        <v>241</v>
      </c>
      <c r="I27" s="124"/>
      <c r="J27" s="125"/>
      <c r="K27" s="123" t="s">
        <v>241</v>
      </c>
      <c r="L27" s="124"/>
      <c r="M27" s="125"/>
      <c r="N27" s="126" t="s">
        <v>240</v>
      </c>
      <c r="O27" s="126"/>
      <c r="P27" s="126"/>
      <c r="Q27" s="131"/>
      <c r="R27" s="131"/>
      <c r="S27" s="131"/>
      <c r="T27" s="127"/>
      <c r="U27" s="127"/>
      <c r="V27" s="127"/>
      <c r="W27" s="127"/>
      <c r="X27" s="127"/>
      <c r="Y27" s="127"/>
      <c r="Z27" s="127"/>
      <c r="AA27" s="127"/>
      <c r="AB27" s="129"/>
      <c r="AD27" s="122"/>
    </row>
  </sheetData>
  <sheetProtection/>
  <mergeCells count="216">
    <mergeCell ref="B1:D1"/>
    <mergeCell ref="E1:G1"/>
    <mergeCell ref="H1:J1"/>
    <mergeCell ref="K1:M1"/>
    <mergeCell ref="N1:P1"/>
    <mergeCell ref="Q1:S1"/>
    <mergeCell ref="N3:P3"/>
    <mergeCell ref="Z18:Z19"/>
    <mergeCell ref="AA18:AA19"/>
    <mergeCell ref="AB18:AB19"/>
    <mergeCell ref="AD18:AD19"/>
    <mergeCell ref="B19:D19"/>
    <mergeCell ref="H19:J19"/>
    <mergeCell ref="K19:M19"/>
    <mergeCell ref="N19:P19"/>
    <mergeCell ref="Q19:S19"/>
    <mergeCell ref="AD2:AD3"/>
    <mergeCell ref="A2:A3"/>
    <mergeCell ref="B2:D3"/>
    <mergeCell ref="T2:T3"/>
    <mergeCell ref="U2:U3"/>
    <mergeCell ref="V2:V3"/>
    <mergeCell ref="W2:W3"/>
    <mergeCell ref="E3:G3"/>
    <mergeCell ref="H3:J3"/>
    <mergeCell ref="K3:M3"/>
    <mergeCell ref="Y18:Y19"/>
    <mergeCell ref="X2:X3"/>
    <mergeCell ref="Y2:Y3"/>
    <mergeCell ref="Z2:Z3"/>
    <mergeCell ref="AA2:AA3"/>
    <mergeCell ref="AB2:AB3"/>
    <mergeCell ref="AB16:AB17"/>
    <mergeCell ref="Z4:Z5"/>
    <mergeCell ref="AA4:AA5"/>
    <mergeCell ref="AB4:AB5"/>
    <mergeCell ref="Q3:S3"/>
    <mergeCell ref="AD16:AD17"/>
    <mergeCell ref="A18:A19"/>
    <mergeCell ref="E18:G19"/>
    <mergeCell ref="T18:T19"/>
    <mergeCell ref="U18:U19"/>
    <mergeCell ref="V18:V19"/>
    <mergeCell ref="W18:W19"/>
    <mergeCell ref="X18:X19"/>
    <mergeCell ref="Y4:Y5"/>
    <mergeCell ref="A4:A5"/>
    <mergeCell ref="E4:G5"/>
    <mergeCell ref="T4:T5"/>
    <mergeCell ref="U4:U5"/>
    <mergeCell ref="V4:V5"/>
    <mergeCell ref="K7:M7"/>
    <mergeCell ref="N7:P7"/>
    <mergeCell ref="AD4:AD5"/>
    <mergeCell ref="B5:D5"/>
    <mergeCell ref="H5:J5"/>
    <mergeCell ref="K5:M5"/>
    <mergeCell ref="N5:P5"/>
    <mergeCell ref="Q5:S5"/>
    <mergeCell ref="W4:W5"/>
    <mergeCell ref="X4:X5"/>
    <mergeCell ref="AB6:AB7"/>
    <mergeCell ref="AD6:AD7"/>
    <mergeCell ref="A6:A7"/>
    <mergeCell ref="H6:J7"/>
    <mergeCell ref="T6:T7"/>
    <mergeCell ref="U6:U7"/>
    <mergeCell ref="V6:V7"/>
    <mergeCell ref="W6:W7"/>
    <mergeCell ref="B7:D7"/>
    <mergeCell ref="E7:G7"/>
    <mergeCell ref="Z16:Z17"/>
    <mergeCell ref="AA16:AA17"/>
    <mergeCell ref="X6:X7"/>
    <mergeCell ref="Y6:Y7"/>
    <mergeCell ref="Z6:Z7"/>
    <mergeCell ref="AA6:AA7"/>
    <mergeCell ref="AA8:AA9"/>
    <mergeCell ref="Z10:Z11"/>
    <mergeCell ref="AA10:AA11"/>
    <mergeCell ref="AA12:AA13"/>
    <mergeCell ref="V16:V17"/>
    <mergeCell ref="Q17:S17"/>
    <mergeCell ref="Q7:S7"/>
    <mergeCell ref="W16:W17"/>
    <mergeCell ref="X16:X17"/>
    <mergeCell ref="Y16:Y17"/>
    <mergeCell ref="X10:X11"/>
    <mergeCell ref="Y10:Y11"/>
    <mergeCell ref="AB8:AB9"/>
    <mergeCell ref="A8:A9"/>
    <mergeCell ref="K8:M9"/>
    <mergeCell ref="T8:T9"/>
    <mergeCell ref="U8:U9"/>
    <mergeCell ref="V8:V9"/>
    <mergeCell ref="AD8:AD9"/>
    <mergeCell ref="B9:D9"/>
    <mergeCell ref="E9:G9"/>
    <mergeCell ref="H9:J9"/>
    <mergeCell ref="N9:P9"/>
    <mergeCell ref="Q9:S9"/>
    <mergeCell ref="W8:W9"/>
    <mergeCell ref="X8:X9"/>
    <mergeCell ref="Y8:Y9"/>
    <mergeCell ref="Z8:Z9"/>
    <mergeCell ref="A10:A11"/>
    <mergeCell ref="N10:P11"/>
    <mergeCell ref="T10:T11"/>
    <mergeCell ref="U10:U11"/>
    <mergeCell ref="V10:V11"/>
    <mergeCell ref="W10:W11"/>
    <mergeCell ref="B11:D11"/>
    <mergeCell ref="E11:G11"/>
    <mergeCell ref="H11:J11"/>
    <mergeCell ref="K11:M11"/>
    <mergeCell ref="AB10:AB11"/>
    <mergeCell ref="AD10:AD11"/>
    <mergeCell ref="A16:A17"/>
    <mergeCell ref="B16:D17"/>
    <mergeCell ref="T16:T17"/>
    <mergeCell ref="U16:U17"/>
    <mergeCell ref="E17:G17"/>
    <mergeCell ref="H17:J17"/>
    <mergeCell ref="K17:M17"/>
    <mergeCell ref="N17:P17"/>
    <mergeCell ref="B15:D15"/>
    <mergeCell ref="E15:G15"/>
    <mergeCell ref="H15:J15"/>
    <mergeCell ref="K15:M15"/>
    <mergeCell ref="N15:P15"/>
    <mergeCell ref="Q11:S11"/>
    <mergeCell ref="Q15:S15"/>
    <mergeCell ref="AB12:AB13"/>
    <mergeCell ref="A12:A13"/>
    <mergeCell ref="Q12:S13"/>
    <mergeCell ref="T12:T13"/>
    <mergeCell ref="U12:U13"/>
    <mergeCell ref="V12:V13"/>
    <mergeCell ref="AD12:AD13"/>
    <mergeCell ref="B13:D13"/>
    <mergeCell ref="E13:G13"/>
    <mergeCell ref="H13:J13"/>
    <mergeCell ref="K13:M13"/>
    <mergeCell ref="N13:P13"/>
    <mergeCell ref="W12:W13"/>
    <mergeCell ref="X12:X13"/>
    <mergeCell ref="Y12:Y13"/>
    <mergeCell ref="Z12:Z13"/>
    <mergeCell ref="W20:W21"/>
    <mergeCell ref="B21:D21"/>
    <mergeCell ref="E21:G21"/>
    <mergeCell ref="K21:M21"/>
    <mergeCell ref="N21:P21"/>
    <mergeCell ref="Q21:S21"/>
    <mergeCell ref="X20:X21"/>
    <mergeCell ref="Y20:Y21"/>
    <mergeCell ref="Z20:Z21"/>
    <mergeCell ref="AA20:AA21"/>
    <mergeCell ref="AB20:AB21"/>
    <mergeCell ref="AD20:AD21"/>
    <mergeCell ref="A22:A23"/>
    <mergeCell ref="K22:M23"/>
    <mergeCell ref="T22:T23"/>
    <mergeCell ref="U22:U23"/>
    <mergeCell ref="V22:V23"/>
    <mergeCell ref="A20:A21"/>
    <mergeCell ref="H20:J21"/>
    <mergeCell ref="T20:T21"/>
    <mergeCell ref="U20:U21"/>
    <mergeCell ref="V20:V21"/>
    <mergeCell ref="W22:W23"/>
    <mergeCell ref="X22:X23"/>
    <mergeCell ref="Y22:Y23"/>
    <mergeCell ref="Z22:Z23"/>
    <mergeCell ref="AA22:AA23"/>
    <mergeCell ref="AB22:AB23"/>
    <mergeCell ref="B25:D25"/>
    <mergeCell ref="E25:G25"/>
    <mergeCell ref="H25:J25"/>
    <mergeCell ref="K25:M25"/>
    <mergeCell ref="AD22:AD23"/>
    <mergeCell ref="B23:D23"/>
    <mergeCell ref="E23:G23"/>
    <mergeCell ref="H23:J23"/>
    <mergeCell ref="N23:P23"/>
    <mergeCell ref="Q23:S23"/>
    <mergeCell ref="Z24:Z25"/>
    <mergeCell ref="AA24:AA25"/>
    <mergeCell ref="AB24:AB25"/>
    <mergeCell ref="AD24:AD25"/>
    <mergeCell ref="A24:A25"/>
    <mergeCell ref="N24:P25"/>
    <mergeCell ref="T24:T25"/>
    <mergeCell ref="U24:U25"/>
    <mergeCell ref="V24:V25"/>
    <mergeCell ref="W24:W25"/>
    <mergeCell ref="AA26:AA27"/>
    <mergeCell ref="AB26:AB27"/>
    <mergeCell ref="Q25:S25"/>
    <mergeCell ref="A26:A27"/>
    <mergeCell ref="Q26:S27"/>
    <mergeCell ref="T26:T27"/>
    <mergeCell ref="U26:U27"/>
    <mergeCell ref="V26:V27"/>
    <mergeCell ref="X24:X25"/>
    <mergeCell ref="Y24:Y25"/>
    <mergeCell ref="AD26:AD27"/>
    <mergeCell ref="B27:D27"/>
    <mergeCell ref="E27:G27"/>
    <mergeCell ref="H27:J27"/>
    <mergeCell ref="K27:M27"/>
    <mergeCell ref="N27:P27"/>
    <mergeCell ref="W26:W27"/>
    <mergeCell ref="X26:X27"/>
    <mergeCell ref="Y26:Y27"/>
    <mergeCell ref="Z26:Z2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27"/>
  <sheetViews>
    <sheetView zoomScalePageLayoutView="0" workbookViewId="0" topLeftCell="A14">
      <selection activeCell="AE22" sqref="AE22"/>
    </sheetView>
  </sheetViews>
  <sheetFormatPr defaultColWidth="9.140625" defaultRowHeight="15"/>
  <cols>
    <col min="2" max="16" width="3.8515625" style="0" customWidth="1"/>
    <col min="17" max="19" width="3.8515625" style="0" hidden="1" customWidth="1"/>
    <col min="20" max="28" width="3.8515625" style="0" customWidth="1"/>
    <col min="29" max="29" width="9.140625" style="0" customWidth="1"/>
    <col min="30" max="30" width="9.140625" style="0" hidden="1" customWidth="1"/>
    <col min="31" max="31" width="9.140625" style="0" customWidth="1"/>
  </cols>
  <sheetData>
    <row r="1" spans="1:28" s="44" customFormat="1" ht="23.25" customHeight="1">
      <c r="A1" s="38" t="s">
        <v>212</v>
      </c>
      <c r="B1" s="138" t="str">
        <f>A2</f>
        <v>庵原</v>
      </c>
      <c r="C1" s="138"/>
      <c r="D1" s="138"/>
      <c r="E1" s="139" t="str">
        <f>A4</f>
        <v>清水第八</v>
      </c>
      <c r="F1" s="140"/>
      <c r="G1" s="141"/>
      <c r="H1" s="139" t="str">
        <f>A6</f>
        <v>ヴァーモス</v>
      </c>
      <c r="I1" s="140"/>
      <c r="J1" s="141"/>
      <c r="K1" s="139" t="str">
        <f>A8</f>
        <v>岡小</v>
      </c>
      <c r="L1" s="140"/>
      <c r="M1" s="141"/>
      <c r="N1" s="139" t="str">
        <f>A10</f>
        <v>飯田F</v>
      </c>
      <c r="O1" s="140"/>
      <c r="P1" s="141"/>
      <c r="Q1" s="139">
        <f>A12</f>
        <v>0</v>
      </c>
      <c r="R1" s="140"/>
      <c r="S1" s="141"/>
      <c r="T1" s="39" t="s">
        <v>200</v>
      </c>
      <c r="U1" s="40" t="s">
        <v>201</v>
      </c>
      <c r="V1" s="40" t="s">
        <v>202</v>
      </c>
      <c r="W1" s="40" t="s">
        <v>203</v>
      </c>
      <c r="X1" s="41" t="s">
        <v>204</v>
      </c>
      <c r="Y1" s="41" t="s">
        <v>205</v>
      </c>
      <c r="Z1" s="42" t="s">
        <v>206</v>
      </c>
      <c r="AA1" s="40" t="s">
        <v>207</v>
      </c>
      <c r="AB1" s="43" t="s">
        <v>208</v>
      </c>
    </row>
    <row r="2" spans="1:30" s="44" customFormat="1" ht="23.25" customHeight="1">
      <c r="A2" s="130" t="s">
        <v>226</v>
      </c>
      <c r="B2" s="131"/>
      <c r="C2" s="131"/>
      <c r="D2" s="131"/>
      <c r="E2" s="45">
        <v>1</v>
      </c>
      <c r="F2" s="46" t="s">
        <v>209</v>
      </c>
      <c r="G2" s="47">
        <v>0</v>
      </c>
      <c r="H2" s="45">
        <v>2</v>
      </c>
      <c r="I2" s="46" t="s">
        <v>209</v>
      </c>
      <c r="J2" s="47">
        <v>1</v>
      </c>
      <c r="K2" s="45">
        <v>2</v>
      </c>
      <c r="L2" s="46" t="s">
        <v>209</v>
      </c>
      <c r="M2" s="47">
        <v>0</v>
      </c>
      <c r="N2" s="45">
        <v>3</v>
      </c>
      <c r="O2" s="46" t="s">
        <v>209</v>
      </c>
      <c r="P2" s="47">
        <v>1</v>
      </c>
      <c r="Q2" s="45"/>
      <c r="R2" s="46" t="s">
        <v>209</v>
      </c>
      <c r="S2" s="47"/>
      <c r="T2" s="127">
        <f>COUNTIF(B3:S3,"○")+COUNTIF(B3:S3,"△")+COUNTIF(B3:S3,"●")</f>
        <v>4</v>
      </c>
      <c r="U2" s="127">
        <f>COUNTIF(E3:S3,"○")</f>
        <v>4</v>
      </c>
      <c r="V2" s="127">
        <f>COUNTIF(E3:S3,"●")</f>
        <v>0</v>
      </c>
      <c r="W2" s="127">
        <f>COUNTIF(E3:S3,"△")</f>
        <v>0</v>
      </c>
      <c r="X2" s="127">
        <f>SUM(H2,K2,N2,Q2,E2)</f>
        <v>8</v>
      </c>
      <c r="Y2" s="127">
        <f>SUM(J2,M2,P2,S2,G2)</f>
        <v>2</v>
      </c>
      <c r="Z2" s="127">
        <f>X2-Y2</f>
        <v>6</v>
      </c>
      <c r="AA2" s="127">
        <f>IF(COUNT(U2:W3),U2*3+W2,)</f>
        <v>12</v>
      </c>
      <c r="AB2" s="128">
        <f>RANK(AD2,$AD2:$AD11,0)</f>
        <v>1</v>
      </c>
      <c r="AD2" s="142">
        <f>AA2*100+Z2+X2/100</f>
        <v>1206.08</v>
      </c>
    </row>
    <row r="3" spans="1:30" s="44" customFormat="1" ht="23.25" customHeight="1">
      <c r="A3" s="130"/>
      <c r="B3" s="131"/>
      <c r="C3" s="131"/>
      <c r="D3" s="131"/>
      <c r="E3" s="126" t="s">
        <v>239</v>
      </c>
      <c r="F3" s="126"/>
      <c r="G3" s="126"/>
      <c r="H3" s="126" t="s">
        <v>239</v>
      </c>
      <c r="I3" s="126"/>
      <c r="J3" s="126"/>
      <c r="K3" s="126" t="s">
        <v>239</v>
      </c>
      <c r="L3" s="126"/>
      <c r="M3" s="126"/>
      <c r="N3" s="126" t="s">
        <v>239</v>
      </c>
      <c r="O3" s="126"/>
      <c r="P3" s="126"/>
      <c r="Q3" s="126"/>
      <c r="R3" s="126"/>
      <c r="S3" s="126"/>
      <c r="T3" s="127"/>
      <c r="U3" s="127"/>
      <c r="V3" s="127"/>
      <c r="W3" s="127"/>
      <c r="X3" s="127"/>
      <c r="Y3" s="127"/>
      <c r="Z3" s="127"/>
      <c r="AA3" s="127"/>
      <c r="AB3" s="129"/>
      <c r="AD3" s="142"/>
    </row>
    <row r="4" spans="1:30" s="44" customFormat="1" ht="23.25" customHeight="1">
      <c r="A4" s="130" t="s">
        <v>227</v>
      </c>
      <c r="B4" s="45">
        <v>0</v>
      </c>
      <c r="C4" s="46" t="s">
        <v>209</v>
      </c>
      <c r="D4" s="47">
        <v>1</v>
      </c>
      <c r="E4" s="132"/>
      <c r="F4" s="133"/>
      <c r="G4" s="134"/>
      <c r="H4" s="45">
        <v>3</v>
      </c>
      <c r="I4" s="46" t="s">
        <v>209</v>
      </c>
      <c r="J4" s="47">
        <v>2</v>
      </c>
      <c r="K4" s="45">
        <v>1</v>
      </c>
      <c r="L4" s="46" t="s">
        <v>209</v>
      </c>
      <c r="M4" s="47">
        <v>2</v>
      </c>
      <c r="N4" s="45">
        <v>1</v>
      </c>
      <c r="O4" s="46" t="s">
        <v>209</v>
      </c>
      <c r="P4" s="47">
        <v>0</v>
      </c>
      <c r="Q4" s="45"/>
      <c r="R4" s="46" t="s">
        <v>209</v>
      </c>
      <c r="S4" s="47"/>
      <c r="T4" s="127">
        <f>COUNTIF(B5:S5,"○")+COUNTIF(B5:S5,"△")+COUNTIF(B5:S5,"●")</f>
        <v>4</v>
      </c>
      <c r="U4" s="127">
        <f>COUNTIF(B5:S5,"○")</f>
        <v>2</v>
      </c>
      <c r="V4" s="127">
        <f>COUNTIF(B5:S5,"●")</f>
        <v>2</v>
      </c>
      <c r="W4" s="127">
        <f>COUNTIF(B5:S5,"△")</f>
        <v>0</v>
      </c>
      <c r="X4" s="127">
        <f>SUM(K4,N4,Q4,,H4,B4)</f>
        <v>5</v>
      </c>
      <c r="Y4" s="127">
        <f>SUM(J4,M4,P4,S4,D4)</f>
        <v>5</v>
      </c>
      <c r="Z4" s="127">
        <f>X4-Y4</f>
        <v>0</v>
      </c>
      <c r="AA4" s="127">
        <f>IF(COUNT(U4:W5),U4*3+W4,)</f>
        <v>6</v>
      </c>
      <c r="AB4" s="128">
        <f>RANK(AD4,$AD2:$AD11,0)</f>
        <v>2</v>
      </c>
      <c r="AD4" s="122">
        <f>AA4*100+Z4+X4/100</f>
        <v>600.05</v>
      </c>
    </row>
    <row r="5" spans="1:31" s="44" customFormat="1" ht="23.25" customHeight="1">
      <c r="A5" s="130"/>
      <c r="B5" s="123" t="s">
        <v>241</v>
      </c>
      <c r="C5" s="124"/>
      <c r="D5" s="125"/>
      <c r="E5" s="135"/>
      <c r="F5" s="136"/>
      <c r="G5" s="137"/>
      <c r="H5" s="126" t="s">
        <v>239</v>
      </c>
      <c r="I5" s="126"/>
      <c r="J5" s="126"/>
      <c r="K5" s="123" t="s">
        <v>241</v>
      </c>
      <c r="L5" s="124"/>
      <c r="M5" s="125"/>
      <c r="N5" s="126" t="s">
        <v>239</v>
      </c>
      <c r="O5" s="126"/>
      <c r="P5" s="126"/>
      <c r="Q5" s="126"/>
      <c r="R5" s="126"/>
      <c r="S5" s="126"/>
      <c r="T5" s="127"/>
      <c r="U5" s="127"/>
      <c r="V5" s="127"/>
      <c r="W5" s="127"/>
      <c r="X5" s="127"/>
      <c r="Y5" s="127"/>
      <c r="Z5" s="127"/>
      <c r="AA5" s="127"/>
      <c r="AB5" s="129"/>
      <c r="AD5" s="122"/>
      <c r="AE5" s="37"/>
    </row>
    <row r="6" spans="1:31" s="44" customFormat="1" ht="23.25" customHeight="1">
      <c r="A6" s="130" t="s">
        <v>228</v>
      </c>
      <c r="B6" s="45">
        <v>1</v>
      </c>
      <c r="C6" s="46" t="s">
        <v>209</v>
      </c>
      <c r="D6" s="47">
        <v>2</v>
      </c>
      <c r="E6" s="45">
        <v>2</v>
      </c>
      <c r="F6" s="46" t="s">
        <v>209</v>
      </c>
      <c r="G6" s="47">
        <v>3</v>
      </c>
      <c r="H6" s="132"/>
      <c r="I6" s="133"/>
      <c r="J6" s="134"/>
      <c r="K6" s="45">
        <v>1</v>
      </c>
      <c r="L6" s="46" t="s">
        <v>209</v>
      </c>
      <c r="M6" s="47">
        <v>0</v>
      </c>
      <c r="N6" s="45">
        <v>1</v>
      </c>
      <c r="O6" s="46" t="s">
        <v>209</v>
      </c>
      <c r="P6" s="47">
        <v>5</v>
      </c>
      <c r="Q6" s="45"/>
      <c r="R6" s="46" t="s">
        <v>209</v>
      </c>
      <c r="S6" s="47"/>
      <c r="T6" s="127">
        <f>COUNTIF(B7:S7,"○")+COUNTIF(B7:S7,"△")+COUNTIF(B7:S7,"●")</f>
        <v>4</v>
      </c>
      <c r="U6" s="127">
        <f>COUNTIF(B7:S7,"○")</f>
        <v>1</v>
      </c>
      <c r="V6" s="127">
        <f>COUNTIF(B7:S7,"●")</f>
        <v>3</v>
      </c>
      <c r="W6" s="127">
        <f>COUNTIF(B7:S7,"△")</f>
        <v>0</v>
      </c>
      <c r="X6" s="127">
        <f>SUM(K6,N6,Q6,,E6,B6)</f>
        <v>5</v>
      </c>
      <c r="Y6" s="127">
        <f>SUM(M6,P6,S6,G6,D6)</f>
        <v>10</v>
      </c>
      <c r="Z6" s="127">
        <f>X6-Y6</f>
        <v>-5</v>
      </c>
      <c r="AA6" s="127">
        <f>IF(COUNT(U6:W7),U6*3+W6,)</f>
        <v>3</v>
      </c>
      <c r="AB6" s="128">
        <f>RANK(AD6,$AD2:$AD11,0)</f>
        <v>5</v>
      </c>
      <c r="AD6" s="122">
        <f>AA6*100+Z6+X6/100</f>
        <v>295.05</v>
      </c>
      <c r="AE6" s="37"/>
    </row>
    <row r="7" spans="1:31" s="44" customFormat="1" ht="23.25" customHeight="1">
      <c r="A7" s="130"/>
      <c r="B7" s="123" t="s">
        <v>241</v>
      </c>
      <c r="C7" s="124"/>
      <c r="D7" s="125"/>
      <c r="E7" s="123" t="s">
        <v>241</v>
      </c>
      <c r="F7" s="124"/>
      <c r="G7" s="125"/>
      <c r="H7" s="135"/>
      <c r="I7" s="136"/>
      <c r="J7" s="137"/>
      <c r="K7" s="126" t="s">
        <v>239</v>
      </c>
      <c r="L7" s="126"/>
      <c r="M7" s="126"/>
      <c r="N7" s="123" t="s">
        <v>241</v>
      </c>
      <c r="O7" s="124"/>
      <c r="P7" s="125"/>
      <c r="Q7" s="123"/>
      <c r="R7" s="124"/>
      <c r="S7" s="125"/>
      <c r="T7" s="127"/>
      <c r="U7" s="127"/>
      <c r="V7" s="127"/>
      <c r="W7" s="127"/>
      <c r="X7" s="127"/>
      <c r="Y7" s="127"/>
      <c r="Z7" s="127"/>
      <c r="AA7" s="127"/>
      <c r="AB7" s="129"/>
      <c r="AD7" s="122"/>
      <c r="AE7" s="37"/>
    </row>
    <row r="8" spans="1:31" s="44" customFormat="1" ht="23.25" customHeight="1">
      <c r="A8" s="130" t="s">
        <v>229</v>
      </c>
      <c r="B8" s="45">
        <v>0</v>
      </c>
      <c r="C8" s="46" t="s">
        <v>209</v>
      </c>
      <c r="D8" s="47">
        <v>2</v>
      </c>
      <c r="E8" s="45">
        <v>2</v>
      </c>
      <c r="F8" s="46" t="s">
        <v>209</v>
      </c>
      <c r="G8" s="47">
        <v>1</v>
      </c>
      <c r="H8" s="45">
        <v>0</v>
      </c>
      <c r="I8" s="46" t="s">
        <v>209</v>
      </c>
      <c r="J8" s="47">
        <v>1</v>
      </c>
      <c r="K8" s="132"/>
      <c r="L8" s="133"/>
      <c r="M8" s="134"/>
      <c r="N8" s="45">
        <v>2</v>
      </c>
      <c r="O8" s="46" t="s">
        <v>209</v>
      </c>
      <c r="P8" s="47">
        <v>1</v>
      </c>
      <c r="Q8" s="45"/>
      <c r="R8" s="46" t="s">
        <v>209</v>
      </c>
      <c r="S8" s="47"/>
      <c r="T8" s="127">
        <f>COUNTIF(B9:S9,"○")+COUNTIF(B9:S9,"△")+COUNTIF(B9:S9,"●")</f>
        <v>4</v>
      </c>
      <c r="U8" s="127">
        <f>COUNTIF(B9:S9,"○")</f>
        <v>2</v>
      </c>
      <c r="V8" s="127">
        <f>COUNTIF(B9:S9,"●")</f>
        <v>2</v>
      </c>
      <c r="W8" s="127">
        <f>COUNTIF(B9:S9,"△")</f>
        <v>0</v>
      </c>
      <c r="X8" s="127">
        <f>SUM(H8,N8,Q8,,E8,B8)</f>
        <v>4</v>
      </c>
      <c r="Y8" s="127">
        <f>SUM(J8,P8,G8,S8,D8,)</f>
        <v>5</v>
      </c>
      <c r="Z8" s="127">
        <f>X8-Y8</f>
        <v>-1</v>
      </c>
      <c r="AA8" s="127">
        <f>IF(COUNT(U8:W9),U8*3+W8,)</f>
        <v>6</v>
      </c>
      <c r="AB8" s="128">
        <f>RANK(AD8,$AD2:$AD11,0)</f>
        <v>3</v>
      </c>
      <c r="AD8" s="122">
        <f>AA8*100+Z8+X8/100</f>
        <v>599.04</v>
      </c>
      <c r="AE8" s="37"/>
    </row>
    <row r="9" spans="1:30" s="44" customFormat="1" ht="23.25" customHeight="1">
      <c r="A9" s="130"/>
      <c r="B9" s="123" t="s">
        <v>241</v>
      </c>
      <c r="C9" s="124"/>
      <c r="D9" s="125"/>
      <c r="E9" s="126" t="s">
        <v>239</v>
      </c>
      <c r="F9" s="126"/>
      <c r="G9" s="126"/>
      <c r="H9" s="123" t="s">
        <v>241</v>
      </c>
      <c r="I9" s="124"/>
      <c r="J9" s="125"/>
      <c r="K9" s="135"/>
      <c r="L9" s="136"/>
      <c r="M9" s="137"/>
      <c r="N9" s="126" t="s">
        <v>239</v>
      </c>
      <c r="O9" s="126"/>
      <c r="P9" s="126"/>
      <c r="Q9" s="126"/>
      <c r="R9" s="126"/>
      <c r="S9" s="126"/>
      <c r="T9" s="127"/>
      <c r="U9" s="127"/>
      <c r="V9" s="127"/>
      <c r="W9" s="127"/>
      <c r="X9" s="127"/>
      <c r="Y9" s="127"/>
      <c r="Z9" s="127"/>
      <c r="AA9" s="127"/>
      <c r="AB9" s="129"/>
      <c r="AD9" s="122"/>
    </row>
    <row r="10" spans="1:30" s="44" customFormat="1" ht="23.25" customHeight="1">
      <c r="A10" s="130" t="s">
        <v>230</v>
      </c>
      <c r="B10" s="45">
        <v>1</v>
      </c>
      <c r="C10" s="46" t="s">
        <v>209</v>
      </c>
      <c r="D10" s="47">
        <v>3</v>
      </c>
      <c r="E10" s="45">
        <v>0</v>
      </c>
      <c r="F10" s="46" t="s">
        <v>209</v>
      </c>
      <c r="G10" s="47">
        <v>1</v>
      </c>
      <c r="H10" s="45">
        <v>5</v>
      </c>
      <c r="I10" s="46" t="s">
        <v>209</v>
      </c>
      <c r="J10" s="47">
        <v>1</v>
      </c>
      <c r="K10" s="45">
        <v>1</v>
      </c>
      <c r="L10" s="46" t="s">
        <v>209</v>
      </c>
      <c r="M10" s="47">
        <v>2</v>
      </c>
      <c r="N10" s="132"/>
      <c r="O10" s="133"/>
      <c r="P10" s="134"/>
      <c r="Q10" s="45"/>
      <c r="R10" s="46" t="s">
        <v>209</v>
      </c>
      <c r="S10" s="47"/>
      <c r="T10" s="127">
        <f>COUNTIF(B11:S11,"○")+COUNTIF(B11:S11,"△")+COUNTIF(B11:S11,"●")</f>
        <v>4</v>
      </c>
      <c r="U10" s="127">
        <f>COUNTIF(B11:S11,"○")</f>
        <v>1</v>
      </c>
      <c r="V10" s="127">
        <f>COUNTIF(B11:S11,"●")</f>
        <v>3</v>
      </c>
      <c r="W10" s="127">
        <f>COUNTIF(B11:S11,"△")</f>
        <v>0</v>
      </c>
      <c r="X10" s="127">
        <f>SUM(H10,K10,Q10,E10,B10)</f>
        <v>7</v>
      </c>
      <c r="Y10" s="127">
        <f>SUM(J10,M10,S10,G10,D10)</f>
        <v>7</v>
      </c>
      <c r="Z10" s="127">
        <f>X10-Y10</f>
        <v>0</v>
      </c>
      <c r="AA10" s="127">
        <f>IF(COUNT(U10:W11),U10*3+W10,)</f>
        <v>3</v>
      </c>
      <c r="AB10" s="128">
        <f>RANK(AD10,$AD2:$AD11,0)</f>
        <v>4</v>
      </c>
      <c r="AD10" s="122">
        <f>AA10*100+Z10+X10/100</f>
        <v>300.07</v>
      </c>
    </row>
    <row r="11" spans="1:30" s="44" customFormat="1" ht="23.25" customHeight="1">
      <c r="A11" s="130"/>
      <c r="B11" s="123" t="s">
        <v>241</v>
      </c>
      <c r="C11" s="124"/>
      <c r="D11" s="125"/>
      <c r="E11" s="123" t="s">
        <v>241</v>
      </c>
      <c r="F11" s="124"/>
      <c r="G11" s="125"/>
      <c r="H11" s="126" t="s">
        <v>239</v>
      </c>
      <c r="I11" s="126"/>
      <c r="J11" s="126"/>
      <c r="K11" s="123" t="s">
        <v>241</v>
      </c>
      <c r="L11" s="124"/>
      <c r="M11" s="125"/>
      <c r="N11" s="135"/>
      <c r="O11" s="136"/>
      <c r="P11" s="137"/>
      <c r="Q11" s="123"/>
      <c r="R11" s="124"/>
      <c r="S11" s="125"/>
      <c r="T11" s="127"/>
      <c r="U11" s="127"/>
      <c r="V11" s="127"/>
      <c r="W11" s="127"/>
      <c r="X11" s="127"/>
      <c r="Y11" s="127"/>
      <c r="Z11" s="127"/>
      <c r="AA11" s="127"/>
      <c r="AB11" s="129"/>
      <c r="AD11" s="122"/>
    </row>
    <row r="12" spans="1:30" s="48" customFormat="1" ht="22.5" customHeight="1" hidden="1">
      <c r="A12" s="130"/>
      <c r="B12" s="45"/>
      <c r="C12" s="46" t="s">
        <v>209</v>
      </c>
      <c r="D12" s="47"/>
      <c r="E12" s="45"/>
      <c r="F12" s="46" t="s">
        <v>209</v>
      </c>
      <c r="G12" s="47"/>
      <c r="H12" s="45"/>
      <c r="I12" s="46" t="s">
        <v>209</v>
      </c>
      <c r="J12" s="47"/>
      <c r="K12" s="45"/>
      <c r="L12" s="46" t="s">
        <v>209</v>
      </c>
      <c r="M12" s="47"/>
      <c r="N12" s="45"/>
      <c r="O12" s="46" t="s">
        <v>209</v>
      </c>
      <c r="P12" s="47"/>
      <c r="Q12" s="131"/>
      <c r="R12" s="131"/>
      <c r="S12" s="131"/>
      <c r="T12" s="127">
        <f>COUNTIF(B13:S13,"○")+COUNTIF(B13:S13,"△")+COUNTIF(B13:S13,"●")</f>
        <v>0</v>
      </c>
      <c r="U12" s="127">
        <f>COUNTIF(B13:S13,"○")</f>
        <v>0</v>
      </c>
      <c r="V12" s="127">
        <f>COUNTIF(B13:S13,"●")</f>
        <v>0</v>
      </c>
      <c r="W12" s="127">
        <f>COUNTIF(B13:S13,"△")</f>
        <v>0</v>
      </c>
      <c r="X12" s="127">
        <f>SUM(H12,K12,N12,E12,B12)</f>
        <v>0</v>
      </c>
      <c r="Y12" s="127">
        <f>SUM(J12,M12,P12,G12,D12)</f>
        <v>0</v>
      </c>
      <c r="Z12" s="127">
        <f>X12-Y12</f>
        <v>0</v>
      </c>
      <c r="AA12" s="127">
        <f>IF(COUNT(U12:W13),U12*3+W12,)</f>
        <v>0</v>
      </c>
      <c r="AB12" s="128">
        <f>RANK(AD12,$AD2:$AD38,0)</f>
        <v>10</v>
      </c>
      <c r="AD12" s="122">
        <f>AA12*100+Z12+X12/100</f>
        <v>0</v>
      </c>
    </row>
    <row r="13" spans="1:30" s="48" customFormat="1" ht="22.5" customHeight="1" hidden="1">
      <c r="A13" s="130"/>
      <c r="B13" s="123"/>
      <c r="C13" s="124"/>
      <c r="D13" s="125"/>
      <c r="E13" s="123"/>
      <c r="F13" s="124"/>
      <c r="G13" s="125"/>
      <c r="H13" s="126"/>
      <c r="I13" s="126"/>
      <c r="J13" s="126"/>
      <c r="K13" s="123"/>
      <c r="L13" s="124"/>
      <c r="M13" s="125"/>
      <c r="N13" s="126"/>
      <c r="O13" s="126"/>
      <c r="P13" s="126"/>
      <c r="Q13" s="131"/>
      <c r="R13" s="131"/>
      <c r="S13" s="131"/>
      <c r="T13" s="127"/>
      <c r="U13" s="127"/>
      <c r="V13" s="127"/>
      <c r="W13" s="127"/>
      <c r="X13" s="127"/>
      <c r="Y13" s="127"/>
      <c r="Z13" s="127"/>
      <c r="AA13" s="127"/>
      <c r="AB13" s="129"/>
      <c r="AD13" s="122"/>
    </row>
    <row r="15" spans="1:28" s="44" customFormat="1" ht="23.25" customHeight="1">
      <c r="A15" s="38" t="s">
        <v>213</v>
      </c>
      <c r="B15" s="138" t="str">
        <f>A16</f>
        <v>Fプエルト</v>
      </c>
      <c r="C15" s="138"/>
      <c r="D15" s="138"/>
      <c r="E15" s="139" t="str">
        <f>A18</f>
        <v>三保</v>
      </c>
      <c r="F15" s="140"/>
      <c r="G15" s="141"/>
      <c r="H15" s="139" t="str">
        <f>A20</f>
        <v>辻</v>
      </c>
      <c r="I15" s="140"/>
      <c r="J15" s="141"/>
      <c r="K15" s="139" t="str">
        <f>A22</f>
        <v>浜田</v>
      </c>
      <c r="L15" s="140"/>
      <c r="M15" s="141"/>
      <c r="N15" s="139" t="str">
        <f>A24</f>
        <v>江尻</v>
      </c>
      <c r="O15" s="140"/>
      <c r="P15" s="141"/>
      <c r="Q15" s="139">
        <f>A26</f>
        <v>0</v>
      </c>
      <c r="R15" s="140"/>
      <c r="S15" s="141"/>
      <c r="T15" s="39" t="s">
        <v>200</v>
      </c>
      <c r="U15" s="40" t="s">
        <v>201</v>
      </c>
      <c r="V15" s="40" t="s">
        <v>202</v>
      </c>
      <c r="W15" s="40" t="s">
        <v>203</v>
      </c>
      <c r="X15" s="41" t="s">
        <v>204</v>
      </c>
      <c r="Y15" s="41" t="s">
        <v>205</v>
      </c>
      <c r="Z15" s="42" t="s">
        <v>206</v>
      </c>
      <c r="AA15" s="40" t="s">
        <v>207</v>
      </c>
      <c r="AB15" s="43" t="s">
        <v>208</v>
      </c>
    </row>
    <row r="16" spans="1:30" s="44" customFormat="1" ht="23.25" customHeight="1">
      <c r="A16" s="130" t="s">
        <v>231</v>
      </c>
      <c r="B16" s="131"/>
      <c r="C16" s="131"/>
      <c r="D16" s="131"/>
      <c r="E16" s="45">
        <v>1</v>
      </c>
      <c r="F16" s="46" t="s">
        <v>209</v>
      </c>
      <c r="G16" s="47">
        <v>0</v>
      </c>
      <c r="H16" s="45">
        <v>2</v>
      </c>
      <c r="I16" s="46" t="s">
        <v>209</v>
      </c>
      <c r="J16" s="47">
        <v>1</v>
      </c>
      <c r="K16" s="45">
        <v>4</v>
      </c>
      <c r="L16" s="46" t="s">
        <v>209</v>
      </c>
      <c r="M16" s="47">
        <v>2</v>
      </c>
      <c r="N16" s="45">
        <v>5</v>
      </c>
      <c r="O16" s="46" t="s">
        <v>209</v>
      </c>
      <c r="P16" s="47">
        <v>1</v>
      </c>
      <c r="Q16" s="45"/>
      <c r="R16" s="46" t="s">
        <v>209</v>
      </c>
      <c r="S16" s="47"/>
      <c r="T16" s="127">
        <f>COUNTIF(B17:S17,"○")+COUNTIF(B17:S17,"△")+COUNTIF(B17:S17,"●")</f>
        <v>4</v>
      </c>
      <c r="U16" s="127">
        <f>COUNTIF(E17:S17,"○")</f>
        <v>4</v>
      </c>
      <c r="V16" s="127">
        <f>COUNTIF(E17:S17,"●")</f>
        <v>0</v>
      </c>
      <c r="W16" s="127">
        <f>COUNTIF(E17:S17,"△")</f>
        <v>0</v>
      </c>
      <c r="X16" s="127">
        <f>SUM(H16,K16,N16,Q16,E16)</f>
        <v>12</v>
      </c>
      <c r="Y16" s="127">
        <f>SUM(J16,M16,P16,S16,G16)</f>
        <v>4</v>
      </c>
      <c r="Z16" s="127">
        <f>X16-Y16</f>
        <v>8</v>
      </c>
      <c r="AA16" s="127">
        <f>IF(COUNT(U16:W17),U16*3+W16,)</f>
        <v>12</v>
      </c>
      <c r="AB16" s="128">
        <f>RANK(AD16,$AD16:$AD25,0)</f>
        <v>1</v>
      </c>
      <c r="AD16" s="142">
        <f>AA16*100+Z16+X16/100</f>
        <v>1208.12</v>
      </c>
    </row>
    <row r="17" spans="1:30" s="44" customFormat="1" ht="23.25" customHeight="1">
      <c r="A17" s="130"/>
      <c r="B17" s="131"/>
      <c r="C17" s="131"/>
      <c r="D17" s="131"/>
      <c r="E17" s="126" t="s">
        <v>239</v>
      </c>
      <c r="F17" s="126"/>
      <c r="G17" s="126"/>
      <c r="H17" s="126" t="s">
        <v>239</v>
      </c>
      <c r="I17" s="126"/>
      <c r="J17" s="126"/>
      <c r="K17" s="126" t="s">
        <v>239</v>
      </c>
      <c r="L17" s="126"/>
      <c r="M17" s="126"/>
      <c r="N17" s="126" t="s">
        <v>239</v>
      </c>
      <c r="O17" s="126"/>
      <c r="P17" s="126"/>
      <c r="Q17" s="126"/>
      <c r="R17" s="126"/>
      <c r="S17" s="126"/>
      <c r="T17" s="127"/>
      <c r="U17" s="127"/>
      <c r="V17" s="127"/>
      <c r="W17" s="127"/>
      <c r="X17" s="127"/>
      <c r="Y17" s="127"/>
      <c r="Z17" s="127"/>
      <c r="AA17" s="127"/>
      <c r="AB17" s="129"/>
      <c r="AD17" s="142"/>
    </row>
    <row r="18" spans="1:30" s="44" customFormat="1" ht="23.25" customHeight="1">
      <c r="A18" s="130" t="s">
        <v>232</v>
      </c>
      <c r="B18" s="45">
        <v>0</v>
      </c>
      <c r="C18" s="46" t="s">
        <v>209</v>
      </c>
      <c r="D18" s="47">
        <v>1</v>
      </c>
      <c r="E18" s="132"/>
      <c r="F18" s="133"/>
      <c r="G18" s="134"/>
      <c r="H18" s="45">
        <v>2</v>
      </c>
      <c r="I18" s="46" t="s">
        <v>209</v>
      </c>
      <c r="J18" s="47">
        <v>0</v>
      </c>
      <c r="K18" s="45">
        <v>7</v>
      </c>
      <c r="L18" s="46" t="s">
        <v>209</v>
      </c>
      <c r="M18" s="47">
        <v>2</v>
      </c>
      <c r="N18" s="45">
        <v>3</v>
      </c>
      <c r="O18" s="46" t="s">
        <v>209</v>
      </c>
      <c r="P18" s="47">
        <v>1</v>
      </c>
      <c r="Q18" s="45"/>
      <c r="R18" s="46" t="s">
        <v>209</v>
      </c>
      <c r="S18" s="47"/>
      <c r="T18" s="127">
        <f>COUNTIF(B19:S19,"○")+COUNTIF(B19:S19,"△")+COUNTIF(B19:S19,"●")</f>
        <v>4</v>
      </c>
      <c r="U18" s="127">
        <f>COUNTIF(B19:S19,"○")</f>
        <v>3</v>
      </c>
      <c r="V18" s="127">
        <f>COUNTIF(B19:S19,"●")</f>
        <v>1</v>
      </c>
      <c r="W18" s="127">
        <f>COUNTIF(B19:S19,"△")</f>
        <v>0</v>
      </c>
      <c r="X18" s="127">
        <f>SUM(K18,N18,Q18,,H18,B18)</f>
        <v>12</v>
      </c>
      <c r="Y18" s="127">
        <f>SUM(J18,M18,P18,S18,D18)</f>
        <v>4</v>
      </c>
      <c r="Z18" s="127">
        <f>X18-Y18</f>
        <v>8</v>
      </c>
      <c r="AA18" s="127">
        <f>IF(COUNT(U18:W19),U18*3+W18,)</f>
        <v>9</v>
      </c>
      <c r="AB18" s="128">
        <f>RANK(AD18,$AD16:$AD25,0)</f>
        <v>2</v>
      </c>
      <c r="AD18" s="122">
        <f>AA18*100+Z18+X18/100</f>
        <v>908.12</v>
      </c>
    </row>
    <row r="19" spans="1:30" s="44" customFormat="1" ht="23.25" customHeight="1">
      <c r="A19" s="130"/>
      <c r="B19" s="123" t="s">
        <v>241</v>
      </c>
      <c r="C19" s="124"/>
      <c r="D19" s="125"/>
      <c r="E19" s="135"/>
      <c r="F19" s="136"/>
      <c r="G19" s="137"/>
      <c r="H19" s="126" t="s">
        <v>239</v>
      </c>
      <c r="I19" s="126"/>
      <c r="J19" s="126"/>
      <c r="K19" s="126" t="s">
        <v>239</v>
      </c>
      <c r="L19" s="126"/>
      <c r="M19" s="126"/>
      <c r="N19" s="126" t="s">
        <v>239</v>
      </c>
      <c r="O19" s="126"/>
      <c r="P19" s="126"/>
      <c r="Q19" s="126"/>
      <c r="R19" s="126"/>
      <c r="S19" s="126"/>
      <c r="T19" s="127"/>
      <c r="U19" s="127"/>
      <c r="V19" s="127"/>
      <c r="W19" s="127"/>
      <c r="X19" s="127"/>
      <c r="Y19" s="127"/>
      <c r="Z19" s="127"/>
      <c r="AA19" s="127"/>
      <c r="AB19" s="129"/>
      <c r="AD19" s="122"/>
    </row>
    <row r="20" spans="1:30" s="44" customFormat="1" ht="23.25" customHeight="1">
      <c r="A20" s="130" t="s">
        <v>233</v>
      </c>
      <c r="B20" s="45">
        <v>1</v>
      </c>
      <c r="C20" s="46" t="s">
        <v>209</v>
      </c>
      <c r="D20" s="47">
        <v>2</v>
      </c>
      <c r="E20" s="45">
        <v>0</v>
      </c>
      <c r="F20" s="46" t="s">
        <v>209</v>
      </c>
      <c r="G20" s="47">
        <v>2</v>
      </c>
      <c r="H20" s="132"/>
      <c r="I20" s="133"/>
      <c r="J20" s="134"/>
      <c r="K20" s="45">
        <v>2</v>
      </c>
      <c r="L20" s="46" t="s">
        <v>209</v>
      </c>
      <c r="M20" s="47">
        <v>2</v>
      </c>
      <c r="N20" s="45">
        <v>1</v>
      </c>
      <c r="O20" s="46" t="s">
        <v>209</v>
      </c>
      <c r="P20" s="47">
        <v>0</v>
      </c>
      <c r="Q20" s="45"/>
      <c r="R20" s="46" t="s">
        <v>209</v>
      </c>
      <c r="S20" s="47"/>
      <c r="T20" s="127">
        <f>COUNTIF(B21:S21,"○")+COUNTIF(B21:S21,"△")+COUNTIF(B21:S21,"●")</f>
        <v>4</v>
      </c>
      <c r="U20" s="127">
        <f>COUNTIF(B21:S21,"○")</f>
        <v>1</v>
      </c>
      <c r="V20" s="127">
        <f>COUNTIF(B21:S21,"●")</f>
        <v>2</v>
      </c>
      <c r="W20" s="127">
        <f>COUNTIF(B21:S21,"△")</f>
        <v>1</v>
      </c>
      <c r="X20" s="127">
        <f>SUM(K20,N20,Q20,,E20,B20)</f>
        <v>4</v>
      </c>
      <c r="Y20" s="127">
        <f>SUM(M20,P20,S20,G20,D20)</f>
        <v>6</v>
      </c>
      <c r="Z20" s="127">
        <f>X20-Y20</f>
        <v>-2</v>
      </c>
      <c r="AA20" s="127">
        <f>IF(COUNT(U20:W21),U20*3+W20,)</f>
        <v>4</v>
      </c>
      <c r="AB20" s="128">
        <f>RANK(AD20,$AD16:$AD25,0)</f>
        <v>3</v>
      </c>
      <c r="AD20" s="122">
        <f>AA20*100+Z20+X20/100</f>
        <v>398.04</v>
      </c>
    </row>
    <row r="21" spans="1:30" s="44" customFormat="1" ht="23.25" customHeight="1">
      <c r="A21" s="130"/>
      <c r="B21" s="123" t="s">
        <v>241</v>
      </c>
      <c r="C21" s="124"/>
      <c r="D21" s="125"/>
      <c r="E21" s="123" t="s">
        <v>241</v>
      </c>
      <c r="F21" s="124"/>
      <c r="G21" s="125"/>
      <c r="H21" s="135"/>
      <c r="I21" s="136"/>
      <c r="J21" s="137"/>
      <c r="K21" s="123" t="s">
        <v>274</v>
      </c>
      <c r="L21" s="124"/>
      <c r="M21" s="125"/>
      <c r="N21" s="126" t="s">
        <v>239</v>
      </c>
      <c r="O21" s="126"/>
      <c r="P21" s="126"/>
      <c r="Q21" s="123"/>
      <c r="R21" s="124"/>
      <c r="S21" s="125"/>
      <c r="T21" s="127"/>
      <c r="U21" s="127"/>
      <c r="V21" s="127"/>
      <c r="W21" s="127"/>
      <c r="X21" s="127"/>
      <c r="Y21" s="127"/>
      <c r="Z21" s="127"/>
      <c r="AA21" s="127"/>
      <c r="AB21" s="129"/>
      <c r="AD21" s="122"/>
    </row>
    <row r="22" spans="1:30" s="44" customFormat="1" ht="23.25" customHeight="1">
      <c r="A22" s="130" t="s">
        <v>234</v>
      </c>
      <c r="B22" s="45">
        <v>2</v>
      </c>
      <c r="C22" s="46" t="s">
        <v>209</v>
      </c>
      <c r="D22" s="47">
        <v>4</v>
      </c>
      <c r="E22" s="45">
        <v>2</v>
      </c>
      <c r="F22" s="46" t="s">
        <v>209</v>
      </c>
      <c r="G22" s="47">
        <v>7</v>
      </c>
      <c r="H22" s="45">
        <v>2</v>
      </c>
      <c r="I22" s="46" t="s">
        <v>209</v>
      </c>
      <c r="J22" s="47">
        <v>2</v>
      </c>
      <c r="K22" s="132"/>
      <c r="L22" s="133"/>
      <c r="M22" s="134"/>
      <c r="N22" s="45">
        <v>2</v>
      </c>
      <c r="O22" s="46" t="s">
        <v>209</v>
      </c>
      <c r="P22" s="47">
        <v>0</v>
      </c>
      <c r="Q22" s="45"/>
      <c r="R22" s="46" t="s">
        <v>209</v>
      </c>
      <c r="S22" s="47"/>
      <c r="T22" s="127">
        <f>COUNTIF(B23:S23,"○")+COUNTIF(B23:S23,"△")+COUNTIF(B23:S23,"●")</f>
        <v>4</v>
      </c>
      <c r="U22" s="127">
        <f>COUNTIF(B23:S23,"○")</f>
        <v>1</v>
      </c>
      <c r="V22" s="127">
        <f>COUNTIF(B23:S23,"●")</f>
        <v>2</v>
      </c>
      <c r="W22" s="127">
        <f>COUNTIF(B23:S23,"△")</f>
        <v>1</v>
      </c>
      <c r="X22" s="127">
        <f>SUM(H22,N22,Q22,,E22,B22)</f>
        <v>8</v>
      </c>
      <c r="Y22" s="127">
        <f>SUM(J22,P22,G22,S22,D22,)</f>
        <v>13</v>
      </c>
      <c r="Z22" s="127">
        <f>X22-Y22</f>
        <v>-5</v>
      </c>
      <c r="AA22" s="127">
        <f>IF(COUNT(U22:W23),U22*3+W22,)</f>
        <v>4</v>
      </c>
      <c r="AB22" s="128">
        <f>RANK(AD22,$AD16:$AD25,0)</f>
        <v>4</v>
      </c>
      <c r="AD22" s="122">
        <f>AA22*100+Z22+X22/100</f>
        <v>395.08</v>
      </c>
    </row>
    <row r="23" spans="1:30" s="44" customFormat="1" ht="23.25" customHeight="1">
      <c r="A23" s="130"/>
      <c r="B23" s="123" t="s">
        <v>241</v>
      </c>
      <c r="C23" s="124"/>
      <c r="D23" s="125"/>
      <c r="E23" s="123" t="s">
        <v>241</v>
      </c>
      <c r="F23" s="124"/>
      <c r="G23" s="125"/>
      <c r="H23" s="123" t="s">
        <v>274</v>
      </c>
      <c r="I23" s="124"/>
      <c r="J23" s="125"/>
      <c r="K23" s="135"/>
      <c r="L23" s="136"/>
      <c r="M23" s="137"/>
      <c r="N23" s="126" t="s">
        <v>239</v>
      </c>
      <c r="O23" s="126"/>
      <c r="P23" s="126"/>
      <c r="Q23" s="126"/>
      <c r="R23" s="126"/>
      <c r="S23" s="126"/>
      <c r="T23" s="127"/>
      <c r="U23" s="127"/>
      <c r="V23" s="127"/>
      <c r="W23" s="127"/>
      <c r="X23" s="127"/>
      <c r="Y23" s="127"/>
      <c r="Z23" s="127"/>
      <c r="AA23" s="127"/>
      <c r="AB23" s="129"/>
      <c r="AD23" s="122"/>
    </row>
    <row r="24" spans="1:30" s="44" customFormat="1" ht="23.25" customHeight="1">
      <c r="A24" s="130" t="s">
        <v>235</v>
      </c>
      <c r="B24" s="45">
        <v>1</v>
      </c>
      <c r="C24" s="46" t="s">
        <v>209</v>
      </c>
      <c r="D24" s="47">
        <v>5</v>
      </c>
      <c r="E24" s="45">
        <v>1</v>
      </c>
      <c r="F24" s="46" t="s">
        <v>209</v>
      </c>
      <c r="G24" s="47">
        <v>3</v>
      </c>
      <c r="H24" s="45">
        <v>0</v>
      </c>
      <c r="I24" s="46" t="s">
        <v>209</v>
      </c>
      <c r="J24" s="47">
        <v>1</v>
      </c>
      <c r="K24" s="45">
        <v>0</v>
      </c>
      <c r="L24" s="46" t="s">
        <v>209</v>
      </c>
      <c r="M24" s="47">
        <v>2</v>
      </c>
      <c r="N24" s="132"/>
      <c r="O24" s="133"/>
      <c r="P24" s="134"/>
      <c r="Q24" s="45"/>
      <c r="R24" s="46" t="s">
        <v>209</v>
      </c>
      <c r="S24" s="47"/>
      <c r="T24" s="127">
        <f>COUNTIF(B25:S25,"○")+COUNTIF(B25:S25,"△")+COUNTIF(B25:S25,"●")</f>
        <v>4</v>
      </c>
      <c r="U24" s="127">
        <f>COUNTIF(B25:S25,"○")</f>
        <v>0</v>
      </c>
      <c r="V24" s="127">
        <f>COUNTIF(B25:S25,"●")</f>
        <v>4</v>
      </c>
      <c r="W24" s="127">
        <f>COUNTIF(B25:S25,"△")</f>
        <v>0</v>
      </c>
      <c r="X24" s="127">
        <f>SUM(H24,K24,Q24,E24,B24)</f>
        <v>2</v>
      </c>
      <c r="Y24" s="127">
        <f>SUM(J24,M24,S24,G24,D24)</f>
        <v>11</v>
      </c>
      <c r="Z24" s="127">
        <f>X24-Y24</f>
        <v>-9</v>
      </c>
      <c r="AA24" s="127">
        <f>IF(COUNT(U24:W25),U24*3+W24,)</f>
        <v>0</v>
      </c>
      <c r="AB24" s="128">
        <f>RANK(AD24,$AD16:$AD25,0)</f>
        <v>5</v>
      </c>
      <c r="AD24" s="122">
        <f>AA24*100+Z24+X24/100</f>
        <v>-8.98</v>
      </c>
    </row>
    <row r="25" spans="1:30" s="44" customFormat="1" ht="23.25" customHeight="1">
      <c r="A25" s="130"/>
      <c r="B25" s="123" t="s">
        <v>241</v>
      </c>
      <c r="C25" s="124"/>
      <c r="D25" s="125"/>
      <c r="E25" s="123" t="s">
        <v>241</v>
      </c>
      <c r="F25" s="124"/>
      <c r="G25" s="125"/>
      <c r="H25" s="123" t="s">
        <v>241</v>
      </c>
      <c r="I25" s="124"/>
      <c r="J25" s="125"/>
      <c r="K25" s="123" t="s">
        <v>241</v>
      </c>
      <c r="L25" s="124"/>
      <c r="M25" s="125"/>
      <c r="N25" s="135"/>
      <c r="O25" s="136"/>
      <c r="P25" s="137"/>
      <c r="Q25" s="123"/>
      <c r="R25" s="124"/>
      <c r="S25" s="125"/>
      <c r="T25" s="127"/>
      <c r="U25" s="127"/>
      <c r="V25" s="127"/>
      <c r="W25" s="127"/>
      <c r="X25" s="127"/>
      <c r="Y25" s="127"/>
      <c r="Z25" s="127"/>
      <c r="AA25" s="127"/>
      <c r="AB25" s="129"/>
      <c r="AD25" s="122"/>
    </row>
    <row r="26" spans="1:30" s="48" customFormat="1" ht="22.5" customHeight="1" hidden="1">
      <c r="A26" s="130"/>
      <c r="B26" s="45"/>
      <c r="C26" s="46" t="s">
        <v>209</v>
      </c>
      <c r="D26" s="47"/>
      <c r="E26" s="45"/>
      <c r="F26" s="46" t="s">
        <v>209</v>
      </c>
      <c r="G26" s="47"/>
      <c r="H26" s="45"/>
      <c r="I26" s="46" t="s">
        <v>209</v>
      </c>
      <c r="J26" s="47"/>
      <c r="K26" s="45"/>
      <c r="L26" s="46" t="s">
        <v>209</v>
      </c>
      <c r="M26" s="47"/>
      <c r="N26" s="45"/>
      <c r="O26" s="46" t="s">
        <v>209</v>
      </c>
      <c r="P26" s="47"/>
      <c r="Q26" s="131"/>
      <c r="R26" s="131"/>
      <c r="S26" s="131"/>
      <c r="T26" s="127">
        <f>COUNTIF(B27:S27,"○")+COUNTIF(B27:S27,"△")+COUNTIF(B27:S27,"●")</f>
        <v>0</v>
      </c>
      <c r="U26" s="127">
        <f>COUNTIF(B27:S27,"○")</f>
        <v>0</v>
      </c>
      <c r="V26" s="127">
        <f>COUNTIF(B27:S27,"●")</f>
        <v>0</v>
      </c>
      <c r="W26" s="127">
        <f>COUNTIF(B27:S27,"△")</f>
        <v>0</v>
      </c>
      <c r="X26" s="127">
        <f>SUM(H26,K26,N26,E26,B26)</f>
        <v>0</v>
      </c>
      <c r="Y26" s="127">
        <f>SUM(J26,M26,P26,G26,D26)</f>
        <v>0</v>
      </c>
      <c r="Z26" s="127">
        <f>X26-Y26</f>
        <v>0</v>
      </c>
      <c r="AA26" s="127">
        <f>IF(COUNT(U26:W27),U26*3+W26,)</f>
        <v>0</v>
      </c>
      <c r="AB26" s="128">
        <f>RANK(AD26,$AD16:$AD52,0)</f>
        <v>5</v>
      </c>
      <c r="AD26" s="122">
        <f>AA26*100+Z26+X26/100</f>
        <v>0</v>
      </c>
    </row>
    <row r="27" spans="1:30" s="48" customFormat="1" ht="22.5" customHeight="1" hidden="1">
      <c r="A27" s="130"/>
      <c r="B27" s="123"/>
      <c r="C27" s="124"/>
      <c r="D27" s="125"/>
      <c r="E27" s="123"/>
      <c r="F27" s="124"/>
      <c r="G27" s="125"/>
      <c r="H27" s="126"/>
      <c r="I27" s="126"/>
      <c r="J27" s="126"/>
      <c r="K27" s="123"/>
      <c r="L27" s="124"/>
      <c r="M27" s="125"/>
      <c r="N27" s="126"/>
      <c r="O27" s="126"/>
      <c r="P27" s="126"/>
      <c r="Q27" s="131"/>
      <c r="R27" s="131"/>
      <c r="S27" s="131"/>
      <c r="T27" s="127"/>
      <c r="U27" s="127"/>
      <c r="V27" s="127"/>
      <c r="W27" s="127"/>
      <c r="X27" s="127"/>
      <c r="Y27" s="127"/>
      <c r="Z27" s="127"/>
      <c r="AA27" s="127"/>
      <c r="AB27" s="129"/>
      <c r="AD27" s="122"/>
    </row>
  </sheetData>
  <sheetProtection/>
  <mergeCells count="216">
    <mergeCell ref="B1:D1"/>
    <mergeCell ref="E1:G1"/>
    <mergeCell ref="H1:J1"/>
    <mergeCell ref="K1:M1"/>
    <mergeCell ref="N1:P1"/>
    <mergeCell ref="Q1:S1"/>
    <mergeCell ref="AD2:AD3"/>
    <mergeCell ref="A2:A3"/>
    <mergeCell ref="B2:D3"/>
    <mergeCell ref="T2:T3"/>
    <mergeCell ref="U2:U3"/>
    <mergeCell ref="V2:V3"/>
    <mergeCell ref="W2:W3"/>
    <mergeCell ref="E3:G3"/>
    <mergeCell ref="H3:J3"/>
    <mergeCell ref="K3:M3"/>
    <mergeCell ref="A4:A5"/>
    <mergeCell ref="E4:G5"/>
    <mergeCell ref="T4:T5"/>
    <mergeCell ref="U4:U5"/>
    <mergeCell ref="V4:V5"/>
    <mergeCell ref="X2:X3"/>
    <mergeCell ref="N3:P3"/>
    <mergeCell ref="X4:X5"/>
    <mergeCell ref="Y4:Y5"/>
    <mergeCell ref="Z4:Z5"/>
    <mergeCell ref="AA4:AA5"/>
    <mergeCell ref="AB4:AB5"/>
    <mergeCell ref="Q3:S3"/>
    <mergeCell ref="Y2:Y3"/>
    <mergeCell ref="Z2:Z3"/>
    <mergeCell ref="AA2:AA3"/>
    <mergeCell ref="AB2:AB3"/>
    <mergeCell ref="E7:G7"/>
    <mergeCell ref="K7:M7"/>
    <mergeCell ref="N7:P7"/>
    <mergeCell ref="AD4:AD5"/>
    <mergeCell ref="B5:D5"/>
    <mergeCell ref="H5:J5"/>
    <mergeCell ref="K5:M5"/>
    <mergeCell ref="N5:P5"/>
    <mergeCell ref="Q5:S5"/>
    <mergeCell ref="W4:W5"/>
    <mergeCell ref="AA6:AA7"/>
    <mergeCell ref="AB6:AB7"/>
    <mergeCell ref="AD6:AD7"/>
    <mergeCell ref="A6:A7"/>
    <mergeCell ref="H6:J7"/>
    <mergeCell ref="T6:T7"/>
    <mergeCell ref="U6:U7"/>
    <mergeCell ref="V6:V7"/>
    <mergeCell ref="W6:W7"/>
    <mergeCell ref="B7:D7"/>
    <mergeCell ref="AB8:AB9"/>
    <mergeCell ref="Q7:S7"/>
    <mergeCell ref="A8:A9"/>
    <mergeCell ref="K8:M9"/>
    <mergeCell ref="T8:T9"/>
    <mergeCell ref="U8:U9"/>
    <mergeCell ref="V8:V9"/>
    <mergeCell ref="X6:X7"/>
    <mergeCell ref="Y6:Y7"/>
    <mergeCell ref="Z6:Z7"/>
    <mergeCell ref="Q9:S9"/>
    <mergeCell ref="W8:W9"/>
    <mergeCell ref="X8:X9"/>
    <mergeCell ref="Y8:Y9"/>
    <mergeCell ref="Z8:Z9"/>
    <mergeCell ref="AA8:AA9"/>
    <mergeCell ref="W10:W11"/>
    <mergeCell ref="B11:D11"/>
    <mergeCell ref="E11:G11"/>
    <mergeCell ref="H11:J11"/>
    <mergeCell ref="K11:M11"/>
    <mergeCell ref="AD8:AD9"/>
    <mergeCell ref="B9:D9"/>
    <mergeCell ref="E9:G9"/>
    <mergeCell ref="H9:J9"/>
    <mergeCell ref="N9:P9"/>
    <mergeCell ref="Y10:Y11"/>
    <mergeCell ref="Z10:Z11"/>
    <mergeCell ref="AA10:AA11"/>
    <mergeCell ref="AB10:AB11"/>
    <mergeCell ref="AD10:AD11"/>
    <mergeCell ref="A10:A11"/>
    <mergeCell ref="N10:P11"/>
    <mergeCell ref="T10:T11"/>
    <mergeCell ref="U10:U11"/>
    <mergeCell ref="V10:V11"/>
    <mergeCell ref="Z12:Z13"/>
    <mergeCell ref="AA12:AA13"/>
    <mergeCell ref="AB12:AB13"/>
    <mergeCell ref="Q11:S11"/>
    <mergeCell ref="A12:A13"/>
    <mergeCell ref="Q12:S13"/>
    <mergeCell ref="T12:T13"/>
    <mergeCell ref="U12:U13"/>
    <mergeCell ref="V12:V13"/>
    <mergeCell ref="X10:X11"/>
    <mergeCell ref="Q15:S15"/>
    <mergeCell ref="AD12:AD13"/>
    <mergeCell ref="B13:D13"/>
    <mergeCell ref="E13:G13"/>
    <mergeCell ref="H13:J13"/>
    <mergeCell ref="K13:M13"/>
    <mergeCell ref="N13:P13"/>
    <mergeCell ref="W12:W13"/>
    <mergeCell ref="X12:X13"/>
    <mergeCell ref="Y12:Y13"/>
    <mergeCell ref="E17:G17"/>
    <mergeCell ref="H17:J17"/>
    <mergeCell ref="K17:M17"/>
    <mergeCell ref="N17:P17"/>
    <mergeCell ref="B15:D15"/>
    <mergeCell ref="E15:G15"/>
    <mergeCell ref="H15:J15"/>
    <mergeCell ref="K15:M15"/>
    <mergeCell ref="N15:P15"/>
    <mergeCell ref="Z16:Z17"/>
    <mergeCell ref="AA16:AA17"/>
    <mergeCell ref="AB16:AB17"/>
    <mergeCell ref="AD16:AD17"/>
    <mergeCell ref="A16:A17"/>
    <mergeCell ref="B16:D17"/>
    <mergeCell ref="T16:T17"/>
    <mergeCell ref="U16:U17"/>
    <mergeCell ref="V16:V17"/>
    <mergeCell ref="W16:W17"/>
    <mergeCell ref="AA18:AA19"/>
    <mergeCell ref="AB18:AB19"/>
    <mergeCell ref="Q17:S17"/>
    <mergeCell ref="A18:A19"/>
    <mergeCell ref="E18:G19"/>
    <mergeCell ref="T18:T19"/>
    <mergeCell ref="U18:U19"/>
    <mergeCell ref="V18:V19"/>
    <mergeCell ref="X16:X17"/>
    <mergeCell ref="Y16:Y17"/>
    <mergeCell ref="AD18:AD19"/>
    <mergeCell ref="B19:D19"/>
    <mergeCell ref="H19:J19"/>
    <mergeCell ref="K19:M19"/>
    <mergeCell ref="N19:P19"/>
    <mergeCell ref="Q19:S19"/>
    <mergeCell ref="W18:W19"/>
    <mergeCell ref="X18:X19"/>
    <mergeCell ref="Y18:Y19"/>
    <mergeCell ref="Z18:Z19"/>
    <mergeCell ref="W20:W21"/>
    <mergeCell ref="B21:D21"/>
    <mergeCell ref="E21:G21"/>
    <mergeCell ref="K21:M21"/>
    <mergeCell ref="N21:P21"/>
    <mergeCell ref="Q21:S21"/>
    <mergeCell ref="X20:X21"/>
    <mergeCell ref="Y20:Y21"/>
    <mergeCell ref="Z20:Z21"/>
    <mergeCell ref="AA20:AA21"/>
    <mergeCell ref="AB20:AB21"/>
    <mergeCell ref="AD20:AD21"/>
    <mergeCell ref="A22:A23"/>
    <mergeCell ref="K22:M23"/>
    <mergeCell ref="T22:T23"/>
    <mergeCell ref="U22:U23"/>
    <mergeCell ref="V22:V23"/>
    <mergeCell ref="A20:A21"/>
    <mergeCell ref="H20:J21"/>
    <mergeCell ref="T20:T21"/>
    <mergeCell ref="U20:U21"/>
    <mergeCell ref="V20:V21"/>
    <mergeCell ref="W22:W23"/>
    <mergeCell ref="X22:X23"/>
    <mergeCell ref="Y22:Y23"/>
    <mergeCell ref="Z22:Z23"/>
    <mergeCell ref="AA22:AA23"/>
    <mergeCell ref="AB22:AB23"/>
    <mergeCell ref="B25:D25"/>
    <mergeCell ref="E25:G25"/>
    <mergeCell ref="H25:J25"/>
    <mergeCell ref="K25:M25"/>
    <mergeCell ref="AD22:AD23"/>
    <mergeCell ref="B23:D23"/>
    <mergeCell ref="E23:G23"/>
    <mergeCell ref="H23:J23"/>
    <mergeCell ref="N23:P23"/>
    <mergeCell ref="Q23:S23"/>
    <mergeCell ref="Z24:Z25"/>
    <mergeCell ref="AA24:AA25"/>
    <mergeCell ref="AB24:AB25"/>
    <mergeCell ref="AD24:AD25"/>
    <mergeCell ref="A24:A25"/>
    <mergeCell ref="N24:P25"/>
    <mergeCell ref="T24:T25"/>
    <mergeCell ref="U24:U25"/>
    <mergeCell ref="V24:V25"/>
    <mergeCell ref="W24:W25"/>
    <mergeCell ref="AA26:AA27"/>
    <mergeCell ref="AB26:AB27"/>
    <mergeCell ref="Q25:S25"/>
    <mergeCell ref="A26:A27"/>
    <mergeCell ref="Q26:S27"/>
    <mergeCell ref="T26:T27"/>
    <mergeCell ref="U26:U27"/>
    <mergeCell ref="V26:V27"/>
    <mergeCell ref="X24:X25"/>
    <mergeCell ref="Y24:Y25"/>
    <mergeCell ref="AD26:AD27"/>
    <mergeCell ref="B27:D27"/>
    <mergeCell ref="E27:G27"/>
    <mergeCell ref="H27:J27"/>
    <mergeCell ref="K27:M27"/>
    <mergeCell ref="N27:P27"/>
    <mergeCell ref="W26:W27"/>
    <mergeCell ref="X26:X27"/>
    <mergeCell ref="Y26:Y27"/>
    <mergeCell ref="Z26:Z2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modele-i_007</dc:creator>
  <cp:keywords/>
  <dc:description/>
  <cp:lastModifiedBy>modele-i_007</cp:lastModifiedBy>
  <cp:lastPrinted>2015-09-01T06:06:41Z</cp:lastPrinted>
  <dcterms:created xsi:type="dcterms:W3CDTF">2015-07-15T01:17:52Z</dcterms:created>
  <dcterms:modified xsi:type="dcterms:W3CDTF">2015-10-15T04:16:34Z</dcterms:modified>
  <cp:category/>
  <cp:version/>
  <cp:contentType/>
  <cp:contentStatus/>
</cp:coreProperties>
</file>