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47421\Desktop\サッカー広報\"/>
    </mc:Choice>
  </mc:AlternateContent>
  <bookViews>
    <workbookView xWindow="-105" yWindow="-105" windowWidth="19410" windowHeight="10290"/>
  </bookViews>
  <sheets>
    <sheet name="予選リーグ" sheetId="13" r:id="rId1"/>
    <sheet name="決勝トーナメント" sheetId="11" r:id="rId2"/>
    <sheet name="星取表" sheetId="15" r:id="rId3"/>
  </sheets>
  <definedNames>
    <definedName name="_xlnm.Print_Area" localSheetId="1">決勝トーナメント!$A$1:$U$60</definedName>
    <definedName name="_xlnm.Print_Area" localSheetId="2">星取表!$A$1:$Z$80</definedName>
    <definedName name="_xlnm.Print_Area" localSheetId="0">予選リーグ!$A$1:$S$42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6" i="11" l="1"/>
  <c r="A40" i="11"/>
  <c r="A38" i="11"/>
  <c r="A35" i="11"/>
  <c r="A33" i="11"/>
  <c r="A30" i="11"/>
  <c r="A24" i="11"/>
  <c r="A22" i="11"/>
  <c r="A19" i="11"/>
  <c r="A17" i="11"/>
  <c r="A14" i="11"/>
  <c r="A12" i="11"/>
  <c r="A8" i="11"/>
  <c r="R78" i="15" l="1"/>
  <c r="P78" i="15"/>
  <c r="O80" i="15" s="1"/>
  <c r="R76" i="15"/>
  <c r="P76" i="15"/>
  <c r="P75" i="15" s="1"/>
  <c r="O76" i="15"/>
  <c r="M76" i="15"/>
  <c r="L78" i="15" s="1"/>
  <c r="R74" i="15"/>
  <c r="G80" i="15" s="1"/>
  <c r="P74" i="15"/>
  <c r="P73" i="15" s="1"/>
  <c r="O74" i="15"/>
  <c r="G78" i="15" s="1"/>
  <c r="M74" i="15"/>
  <c r="L74" i="15"/>
  <c r="G76" i="15" s="1"/>
  <c r="J74" i="15"/>
  <c r="R72" i="15"/>
  <c r="D80" i="15" s="1"/>
  <c r="P72" i="15"/>
  <c r="F80" i="15" s="1"/>
  <c r="O72" i="15"/>
  <c r="D78" i="15" s="1"/>
  <c r="M72" i="15"/>
  <c r="F78" i="15" s="1"/>
  <c r="L72" i="15"/>
  <c r="D76" i="15" s="1"/>
  <c r="J72" i="15"/>
  <c r="F76" i="15" s="1"/>
  <c r="I72" i="15"/>
  <c r="D74" i="15" s="1"/>
  <c r="G72" i="15"/>
  <c r="J80" i="15"/>
  <c r="I78" i="15"/>
  <c r="L7" i="15"/>
  <c r="D11" i="15" s="1"/>
  <c r="A79" i="15"/>
  <c r="P70" i="15" s="1"/>
  <c r="A77" i="15"/>
  <c r="M70" i="15" s="1"/>
  <c r="A75" i="15"/>
  <c r="J70" i="15" s="1"/>
  <c r="A73" i="15"/>
  <c r="G70" i="15" s="1"/>
  <c r="A71" i="15"/>
  <c r="D70" i="15" s="1"/>
  <c r="M80" i="15"/>
  <c r="J78" i="15"/>
  <c r="X71" i="15"/>
  <c r="J71" i="15"/>
  <c r="O63" i="15"/>
  <c r="J65" i="15" s="1"/>
  <c r="M63" i="15"/>
  <c r="L65" i="15" s="1"/>
  <c r="O61" i="15"/>
  <c r="G65" i="15" s="1"/>
  <c r="M61" i="15"/>
  <c r="I65" i="15" s="1"/>
  <c r="L61" i="15"/>
  <c r="G63" i="15" s="1"/>
  <c r="J61" i="15"/>
  <c r="I63" i="15" s="1"/>
  <c r="O59" i="15"/>
  <c r="M59" i="15"/>
  <c r="M58" i="15" s="1"/>
  <c r="L59" i="15"/>
  <c r="J59" i="15"/>
  <c r="F63" i="15" s="1"/>
  <c r="I59" i="15"/>
  <c r="G59" i="15"/>
  <c r="A66" i="15"/>
  <c r="P57" i="15" s="1"/>
  <c r="A64" i="15"/>
  <c r="M57" i="15" s="1"/>
  <c r="A62" i="15"/>
  <c r="J57" i="15" s="1"/>
  <c r="A60" i="15"/>
  <c r="G57" i="15" s="1"/>
  <c r="A58" i="15"/>
  <c r="D57" i="15" s="1"/>
  <c r="O67" i="15"/>
  <c r="M67" i="15"/>
  <c r="L67" i="15"/>
  <c r="J67" i="15"/>
  <c r="I67" i="15"/>
  <c r="G67" i="15"/>
  <c r="F67" i="15"/>
  <c r="X66" i="15" s="1"/>
  <c r="D67" i="15"/>
  <c r="D65" i="15"/>
  <c r="P64" i="15"/>
  <c r="P62" i="15"/>
  <c r="D61" i="15"/>
  <c r="P60" i="15"/>
  <c r="P58" i="15"/>
  <c r="O50" i="15"/>
  <c r="J52" i="15" s="1"/>
  <c r="M50" i="15"/>
  <c r="L52" i="15" s="1"/>
  <c r="O48" i="15"/>
  <c r="G52" i="15" s="1"/>
  <c r="M48" i="15"/>
  <c r="I52" i="15" s="1"/>
  <c r="L48" i="15"/>
  <c r="J48" i="15"/>
  <c r="I50" i="15" s="1"/>
  <c r="O46" i="15"/>
  <c r="D52" i="15" s="1"/>
  <c r="M46" i="15"/>
  <c r="L46" i="15"/>
  <c r="D50" i="15" s="1"/>
  <c r="J46" i="15"/>
  <c r="F50" i="15" s="1"/>
  <c r="I46" i="15"/>
  <c r="D48" i="15" s="1"/>
  <c r="G46" i="15"/>
  <c r="A40" i="15"/>
  <c r="P31" i="15" s="1"/>
  <c r="A27" i="15"/>
  <c r="P18" i="15" s="1"/>
  <c r="A53" i="15"/>
  <c r="P44" i="15" s="1"/>
  <c r="A51" i="15"/>
  <c r="M44" i="15" s="1"/>
  <c r="A49" i="15"/>
  <c r="J44" i="15" s="1"/>
  <c r="A47" i="15"/>
  <c r="G44" i="15" s="1"/>
  <c r="A45" i="15"/>
  <c r="D44" i="15" s="1"/>
  <c r="O54" i="15"/>
  <c r="M53" i="15" s="1"/>
  <c r="M54" i="15"/>
  <c r="L54" i="15"/>
  <c r="J54" i="15"/>
  <c r="I54" i="15"/>
  <c r="G53" i="15" s="1"/>
  <c r="G54" i="15"/>
  <c r="F54" i="15"/>
  <c r="D54" i="15"/>
  <c r="W53" i="15"/>
  <c r="P51" i="15"/>
  <c r="P49" i="15"/>
  <c r="P47" i="15"/>
  <c r="P45" i="15"/>
  <c r="O37" i="15"/>
  <c r="J39" i="15" s="1"/>
  <c r="M37" i="15"/>
  <c r="L39" i="15" s="1"/>
  <c r="O35" i="15"/>
  <c r="G39" i="15" s="1"/>
  <c r="M35" i="15"/>
  <c r="I39" i="15" s="1"/>
  <c r="L35" i="15"/>
  <c r="G37" i="15" s="1"/>
  <c r="J35" i="15"/>
  <c r="I37" i="15" s="1"/>
  <c r="O33" i="15"/>
  <c r="D39" i="15" s="1"/>
  <c r="M33" i="15"/>
  <c r="F39" i="15" s="1"/>
  <c r="L33" i="15"/>
  <c r="D37" i="15" s="1"/>
  <c r="J33" i="15"/>
  <c r="F37" i="15" s="1"/>
  <c r="I33" i="15"/>
  <c r="D35" i="15" s="1"/>
  <c r="G33" i="15"/>
  <c r="A38" i="15"/>
  <c r="M31" i="15" s="1"/>
  <c r="A36" i="15"/>
  <c r="J31" i="15" s="1"/>
  <c r="A34" i="15"/>
  <c r="G31" i="15" s="1"/>
  <c r="A32" i="15"/>
  <c r="D31" i="15" s="1"/>
  <c r="A25" i="15"/>
  <c r="M18" i="15" s="1"/>
  <c r="A23" i="15"/>
  <c r="J18" i="15" s="1"/>
  <c r="A21" i="15"/>
  <c r="G18" i="15" s="1"/>
  <c r="A19" i="15"/>
  <c r="D18" i="15" s="1"/>
  <c r="O41" i="15"/>
  <c r="M41" i="15"/>
  <c r="L41" i="15"/>
  <c r="J41" i="15"/>
  <c r="I41" i="15"/>
  <c r="G41" i="15"/>
  <c r="F41" i="15"/>
  <c r="D41" i="15"/>
  <c r="P38" i="15"/>
  <c r="P36" i="15"/>
  <c r="P34" i="15"/>
  <c r="P32" i="15"/>
  <c r="O24" i="15"/>
  <c r="J26" i="15" s="1"/>
  <c r="M24" i="15"/>
  <c r="L26" i="15" s="1"/>
  <c r="O22" i="15"/>
  <c r="G26" i="15" s="1"/>
  <c r="M22" i="15"/>
  <c r="L22" i="15"/>
  <c r="G24" i="15" s="1"/>
  <c r="J22" i="15"/>
  <c r="I24" i="15" s="1"/>
  <c r="O20" i="15"/>
  <c r="D26" i="15" s="1"/>
  <c r="M20" i="15"/>
  <c r="F26" i="15" s="1"/>
  <c r="L20" i="15"/>
  <c r="D24" i="15" s="1"/>
  <c r="J20" i="15"/>
  <c r="I20" i="15"/>
  <c r="G20" i="15"/>
  <c r="M28" i="15"/>
  <c r="J28" i="15"/>
  <c r="D28" i="15"/>
  <c r="O28" i="15"/>
  <c r="P25" i="15"/>
  <c r="L28" i="15"/>
  <c r="P23" i="15"/>
  <c r="G28" i="15"/>
  <c r="I28" i="15"/>
  <c r="P21" i="15"/>
  <c r="F28" i="15"/>
  <c r="P19" i="15"/>
  <c r="A1" i="15"/>
  <c r="A14" i="15"/>
  <c r="P5" i="15" s="1"/>
  <c r="A12" i="15"/>
  <c r="M5" i="15" s="1"/>
  <c r="A10" i="15"/>
  <c r="J5" i="15" s="1"/>
  <c r="A8" i="15"/>
  <c r="G5" i="15" s="1"/>
  <c r="A6" i="15"/>
  <c r="D5" i="15" s="1"/>
  <c r="I7" i="15"/>
  <c r="G7" i="15"/>
  <c r="R13" i="15"/>
  <c r="M15" i="15" s="1"/>
  <c r="P13" i="15"/>
  <c r="O15" i="15" s="1"/>
  <c r="R11" i="15"/>
  <c r="J15" i="15" s="1"/>
  <c r="P11" i="15"/>
  <c r="L15" i="15" s="1"/>
  <c r="O11" i="15"/>
  <c r="J13" i="15" s="1"/>
  <c r="M11" i="15"/>
  <c r="L13" i="15" s="1"/>
  <c r="R9" i="15"/>
  <c r="G15" i="15" s="1"/>
  <c r="P9" i="15"/>
  <c r="I15" i="15" s="1"/>
  <c r="O9" i="15"/>
  <c r="G13" i="15" s="1"/>
  <c r="M9" i="15"/>
  <c r="I13" i="15" s="1"/>
  <c r="L9" i="15"/>
  <c r="G11" i="15" s="1"/>
  <c r="J9" i="15"/>
  <c r="I11" i="15" s="1"/>
  <c r="R7" i="15"/>
  <c r="D15" i="15" s="1"/>
  <c r="P7" i="15"/>
  <c r="F15" i="15" s="1"/>
  <c r="O7" i="15"/>
  <c r="D13" i="15" s="1"/>
  <c r="M7" i="15"/>
  <c r="F13" i="15" s="1"/>
  <c r="J7" i="15"/>
  <c r="F11" i="15" s="1"/>
  <c r="D9" i="15"/>
  <c r="F9" i="15"/>
  <c r="J73" i="15" l="1"/>
  <c r="P77" i="15"/>
  <c r="W71" i="15"/>
  <c r="P71" i="15"/>
  <c r="M45" i="15"/>
  <c r="J34" i="15"/>
  <c r="F52" i="15"/>
  <c r="D53" i="15"/>
  <c r="J53" i="15"/>
  <c r="G66" i="15"/>
  <c r="J40" i="15"/>
  <c r="J45" i="15"/>
  <c r="J47" i="15"/>
  <c r="J51" i="15"/>
  <c r="W45" i="15"/>
  <c r="M40" i="15"/>
  <c r="W47" i="15"/>
  <c r="U53" i="15"/>
  <c r="W60" i="15"/>
  <c r="M66" i="15"/>
  <c r="J58" i="15"/>
  <c r="L80" i="15"/>
  <c r="J79" i="15" s="1"/>
  <c r="W32" i="15"/>
  <c r="F48" i="15"/>
  <c r="X47" i="15" s="1"/>
  <c r="X40" i="15"/>
  <c r="W34" i="15"/>
  <c r="G45" i="15"/>
  <c r="X45" i="15"/>
  <c r="M49" i="15"/>
  <c r="X53" i="15"/>
  <c r="Y53" i="15" s="1"/>
  <c r="W66" i="15"/>
  <c r="Y66" i="15" s="1"/>
  <c r="W58" i="15"/>
  <c r="G50" i="15"/>
  <c r="G49" i="15" s="1"/>
  <c r="J32" i="15"/>
  <c r="G40" i="15"/>
  <c r="G38" i="15"/>
  <c r="V53" i="15"/>
  <c r="X62" i="15"/>
  <c r="I76" i="15"/>
  <c r="G75" i="15" s="1"/>
  <c r="W40" i="15"/>
  <c r="T53" i="15"/>
  <c r="S53" i="15" s="1"/>
  <c r="G62" i="15"/>
  <c r="D63" i="15"/>
  <c r="D62" i="15" s="1"/>
  <c r="X58" i="15"/>
  <c r="Y58" i="15" s="1"/>
  <c r="G51" i="15"/>
  <c r="T51" i="15" s="1"/>
  <c r="M47" i="15"/>
  <c r="J60" i="15"/>
  <c r="J66" i="15"/>
  <c r="W75" i="15"/>
  <c r="M79" i="15"/>
  <c r="I80" i="15"/>
  <c r="G79" i="15" s="1"/>
  <c r="W79" i="15"/>
  <c r="X77" i="15"/>
  <c r="W73" i="15"/>
  <c r="Y71" i="15"/>
  <c r="W77" i="15"/>
  <c r="G77" i="15"/>
  <c r="J77" i="15"/>
  <c r="M71" i="15"/>
  <c r="F74" i="15"/>
  <c r="X73" i="15" s="1"/>
  <c r="M75" i="15"/>
  <c r="M73" i="15"/>
  <c r="G71" i="15"/>
  <c r="D75" i="15"/>
  <c r="D77" i="15"/>
  <c r="D79" i="15"/>
  <c r="G64" i="15"/>
  <c r="W64" i="15"/>
  <c r="J64" i="15"/>
  <c r="M60" i="15"/>
  <c r="F61" i="15"/>
  <c r="X60" i="15" s="1"/>
  <c r="Y60" i="15" s="1"/>
  <c r="M62" i="15"/>
  <c r="F65" i="15"/>
  <c r="X64" i="15" s="1"/>
  <c r="G58" i="15"/>
  <c r="D64" i="15"/>
  <c r="D66" i="15"/>
  <c r="X51" i="15"/>
  <c r="X49" i="15"/>
  <c r="W51" i="15"/>
  <c r="D51" i="15"/>
  <c r="V51" i="15" s="1"/>
  <c r="D49" i="15"/>
  <c r="D47" i="15"/>
  <c r="X38" i="15"/>
  <c r="W36" i="15"/>
  <c r="X32" i="15"/>
  <c r="X36" i="15"/>
  <c r="G36" i="15"/>
  <c r="W38" i="15"/>
  <c r="J38" i="15"/>
  <c r="M32" i="15"/>
  <c r="F35" i="15"/>
  <c r="X34" i="15" s="1"/>
  <c r="Y34" i="15" s="1"/>
  <c r="M36" i="15"/>
  <c r="M34" i="15"/>
  <c r="G32" i="15"/>
  <c r="D36" i="15"/>
  <c r="D38" i="15"/>
  <c r="D40" i="15"/>
  <c r="J19" i="15"/>
  <c r="F24" i="15"/>
  <c r="D23" i="15" s="1"/>
  <c r="M21" i="15"/>
  <c r="F22" i="15"/>
  <c r="X21" i="15" s="1"/>
  <c r="X19" i="15"/>
  <c r="D22" i="15"/>
  <c r="W21" i="15" s="1"/>
  <c r="M27" i="15"/>
  <c r="G23" i="15"/>
  <c r="X27" i="15"/>
  <c r="G27" i="15"/>
  <c r="W27" i="15"/>
  <c r="W25" i="15"/>
  <c r="D25" i="15"/>
  <c r="J25" i="15"/>
  <c r="W23" i="15"/>
  <c r="J27" i="15"/>
  <c r="M19" i="15"/>
  <c r="M23" i="15"/>
  <c r="I26" i="15"/>
  <c r="X25" i="15" s="1"/>
  <c r="J21" i="15"/>
  <c r="G19" i="15"/>
  <c r="W19" i="15"/>
  <c r="D27" i="15"/>
  <c r="M8" i="15"/>
  <c r="P10" i="15"/>
  <c r="P8" i="15"/>
  <c r="X8" i="15"/>
  <c r="P6" i="15"/>
  <c r="P12" i="15"/>
  <c r="J14" i="15"/>
  <c r="J12" i="15"/>
  <c r="G12" i="15"/>
  <c r="W10" i="15"/>
  <c r="W14" i="15"/>
  <c r="X12" i="15"/>
  <c r="X14" i="15"/>
  <c r="J6" i="15"/>
  <c r="X10" i="15"/>
  <c r="X6" i="15"/>
  <c r="W12" i="15"/>
  <c r="D12" i="15"/>
  <c r="W8" i="15"/>
  <c r="D8" i="15"/>
  <c r="G10" i="15"/>
  <c r="G14" i="15"/>
  <c r="M14" i="15"/>
  <c r="M6" i="15"/>
  <c r="J8" i="15"/>
  <c r="M10" i="15"/>
  <c r="G6" i="15"/>
  <c r="W6" i="15"/>
  <c r="D10" i="15"/>
  <c r="D14" i="15"/>
  <c r="T45" i="15" l="1"/>
  <c r="X79" i="15"/>
  <c r="Y79" i="15" s="1"/>
  <c r="Y51" i="15"/>
  <c r="Y47" i="15"/>
  <c r="V47" i="15"/>
  <c r="W49" i="15"/>
  <c r="Y49" i="15" s="1"/>
  <c r="Y45" i="15"/>
  <c r="U45" i="15"/>
  <c r="Y32" i="15"/>
  <c r="V45" i="15"/>
  <c r="T49" i="15"/>
  <c r="U51" i="15"/>
  <c r="S51" i="15" s="1"/>
  <c r="AA51" i="15" s="1"/>
  <c r="W62" i="15"/>
  <c r="Y62" i="15" s="1"/>
  <c r="Y36" i="15"/>
  <c r="AA53" i="15"/>
  <c r="V49" i="15"/>
  <c r="Y40" i="15"/>
  <c r="X75" i="15"/>
  <c r="Y75" i="15" s="1"/>
  <c r="Y77" i="15"/>
  <c r="D73" i="15"/>
  <c r="T73" i="15" s="1"/>
  <c r="Y73" i="15"/>
  <c r="V77" i="15"/>
  <c r="T77" i="15"/>
  <c r="U77" i="15"/>
  <c r="V75" i="15"/>
  <c r="U75" i="15"/>
  <c r="T75" i="15"/>
  <c r="V73" i="15"/>
  <c r="T79" i="15"/>
  <c r="V79" i="15"/>
  <c r="U79" i="15"/>
  <c r="U71" i="15"/>
  <c r="V71" i="15"/>
  <c r="T71" i="15"/>
  <c r="D60" i="15"/>
  <c r="U60" i="15" s="1"/>
  <c r="V64" i="15"/>
  <c r="T64" i="15"/>
  <c r="U64" i="15"/>
  <c r="V62" i="15"/>
  <c r="T62" i="15"/>
  <c r="U62" i="15"/>
  <c r="Y64" i="15"/>
  <c r="V60" i="15"/>
  <c r="V66" i="15"/>
  <c r="U66" i="15"/>
  <c r="T66" i="15"/>
  <c r="T58" i="15"/>
  <c r="V58" i="15"/>
  <c r="U58" i="15"/>
  <c r="U49" i="15"/>
  <c r="T47" i="15"/>
  <c r="U47" i="15"/>
  <c r="Y38" i="15"/>
  <c r="D34" i="15"/>
  <c r="U34" i="15" s="1"/>
  <c r="U32" i="15"/>
  <c r="T32" i="15"/>
  <c r="V32" i="15"/>
  <c r="V38" i="15"/>
  <c r="U38" i="15"/>
  <c r="T38" i="15"/>
  <c r="U40" i="15"/>
  <c r="T40" i="15"/>
  <c r="V40" i="15"/>
  <c r="V36" i="15"/>
  <c r="U36" i="15"/>
  <c r="T36" i="15"/>
  <c r="Y21" i="15"/>
  <c r="X23" i="15"/>
  <c r="Y23" i="15" s="1"/>
  <c r="Y19" i="15"/>
  <c r="D21" i="15"/>
  <c r="V21" i="15" s="1"/>
  <c r="Y27" i="15"/>
  <c r="G25" i="15"/>
  <c r="U25" i="15" s="1"/>
  <c r="V27" i="15"/>
  <c r="U27" i="15"/>
  <c r="T27" i="15"/>
  <c r="V19" i="15"/>
  <c r="T19" i="15"/>
  <c r="U19" i="15"/>
  <c r="V23" i="15"/>
  <c r="T23" i="15"/>
  <c r="U23" i="15"/>
  <c r="Y25" i="15"/>
  <c r="Y8" i="15"/>
  <c r="Y10" i="15"/>
  <c r="Y14" i="15"/>
  <c r="Y12" i="15"/>
  <c r="Y6" i="15"/>
  <c r="U6" i="15"/>
  <c r="T6" i="15"/>
  <c r="V6" i="15"/>
  <c r="U14" i="15"/>
  <c r="V14" i="15"/>
  <c r="T14" i="15"/>
  <c r="U12" i="15"/>
  <c r="T12" i="15"/>
  <c r="V12" i="15"/>
  <c r="U8" i="15"/>
  <c r="T8" i="15"/>
  <c r="V8" i="15"/>
  <c r="T10" i="15"/>
  <c r="V10" i="15"/>
  <c r="U10" i="15"/>
  <c r="S45" i="15" l="1"/>
  <c r="AA45" i="15" s="1"/>
  <c r="T21" i="15"/>
  <c r="S49" i="15"/>
  <c r="AA49" i="15" s="1"/>
  <c r="S47" i="15"/>
  <c r="AA47" i="15" s="1"/>
  <c r="T60" i="15"/>
  <c r="S60" i="15" s="1"/>
  <c r="AA60" i="15" s="1"/>
  <c r="U73" i="15"/>
  <c r="S73" i="15" s="1"/>
  <c r="AA73" i="15" s="1"/>
  <c r="V25" i="15"/>
  <c r="T25" i="15"/>
  <c r="V34" i="15"/>
  <c r="S71" i="15"/>
  <c r="AA71" i="15" s="1"/>
  <c r="S79" i="15"/>
  <c r="AA79" i="15" s="1"/>
  <c r="S75" i="15"/>
  <c r="AA75" i="15" s="1"/>
  <c r="S77" i="15"/>
  <c r="AA77" i="15" s="1"/>
  <c r="S58" i="15"/>
  <c r="AA58" i="15" s="1"/>
  <c r="S64" i="15"/>
  <c r="AA64" i="15" s="1"/>
  <c r="S66" i="15"/>
  <c r="AA66" i="15" s="1"/>
  <c r="S62" i="15"/>
  <c r="AA62" i="15" s="1"/>
  <c r="S36" i="15"/>
  <c r="AA36" i="15" s="1"/>
  <c r="T34" i="15"/>
  <c r="S40" i="15"/>
  <c r="AA40" i="15" s="1"/>
  <c r="S38" i="15"/>
  <c r="AA38" i="15" s="1"/>
  <c r="S32" i="15"/>
  <c r="AA32" i="15" s="1"/>
  <c r="U21" i="15"/>
  <c r="S21" i="15" s="1"/>
  <c r="AA21" i="15" s="1"/>
  <c r="S23" i="15"/>
  <c r="AA23" i="15" s="1"/>
  <c r="S19" i="15"/>
  <c r="AA19" i="15" s="1"/>
  <c r="S27" i="15"/>
  <c r="AA27" i="15" s="1"/>
  <c r="S10" i="15"/>
  <c r="AA10" i="15" s="1"/>
  <c r="S12" i="15"/>
  <c r="AA12" i="15" s="1"/>
  <c r="S8" i="15"/>
  <c r="AA8" i="15" s="1"/>
  <c r="S14" i="15"/>
  <c r="AA14" i="15" s="1"/>
  <c r="S6" i="15"/>
  <c r="AA6" i="15" s="1"/>
  <c r="Z51" i="15" l="1"/>
  <c r="S25" i="15"/>
  <c r="AA25" i="15" s="1"/>
  <c r="Z25" i="15" s="1"/>
  <c r="Z49" i="15"/>
  <c r="Z47" i="15"/>
  <c r="Z45" i="15"/>
  <c r="Z62" i="15"/>
  <c r="Z53" i="15"/>
  <c r="Z58" i="15"/>
  <c r="S34" i="15"/>
  <c r="AA34" i="15" s="1"/>
  <c r="Z34" i="15" s="1"/>
  <c r="Z64" i="15"/>
  <c r="Z19" i="15"/>
  <c r="Z60" i="15"/>
  <c r="Z75" i="15"/>
  <c r="Z77" i="15"/>
  <c r="Z79" i="15"/>
  <c r="Z71" i="15"/>
  <c r="Z73" i="15"/>
  <c r="Z40" i="15"/>
  <c r="Z66" i="15"/>
  <c r="Z27" i="15"/>
  <c r="Z23" i="15"/>
  <c r="Z21" i="15"/>
  <c r="Z6" i="15"/>
  <c r="Z14" i="15"/>
  <c r="Z8" i="15"/>
  <c r="Z12" i="15"/>
  <c r="Z10" i="15"/>
  <c r="Z36" i="15" l="1"/>
  <c r="Z32" i="15"/>
  <c r="Z38" i="15"/>
  <c r="O9" i="11"/>
  <c r="I39" i="13" l="1"/>
  <c r="H39" i="13"/>
  <c r="I38" i="13"/>
  <c r="H38" i="13"/>
  <c r="G38" i="13"/>
  <c r="C38" i="13"/>
  <c r="H37" i="13"/>
  <c r="G37" i="13"/>
  <c r="C37" i="13"/>
  <c r="I36" i="13"/>
  <c r="H36" i="13"/>
  <c r="I35" i="13"/>
  <c r="H35" i="13"/>
  <c r="G35" i="13"/>
  <c r="C35" i="13"/>
  <c r="G34" i="13"/>
  <c r="C34" i="13"/>
  <c r="I31" i="13"/>
  <c r="H31" i="13"/>
  <c r="C33" i="13"/>
  <c r="G33" i="13"/>
  <c r="G30" i="13"/>
  <c r="H28" i="13"/>
  <c r="S42" i="13"/>
  <c r="R42" i="13"/>
  <c r="Q42" i="13"/>
  <c r="M42" i="13"/>
  <c r="S41" i="13"/>
  <c r="R41" i="13"/>
  <c r="Q41" i="13"/>
  <c r="M41" i="13"/>
  <c r="S40" i="13"/>
  <c r="R40" i="13"/>
  <c r="Q40" i="13"/>
  <c r="M40" i="13"/>
  <c r="S39" i="13"/>
  <c r="R39" i="13"/>
  <c r="Q39" i="13"/>
  <c r="M39" i="13"/>
  <c r="S38" i="13"/>
  <c r="R38" i="13"/>
  <c r="Q38" i="13"/>
  <c r="M38" i="13"/>
  <c r="S37" i="13"/>
  <c r="R37" i="13"/>
  <c r="Q37" i="13"/>
  <c r="M37" i="13"/>
  <c r="S36" i="13"/>
  <c r="R36" i="13"/>
  <c r="Q36" i="13"/>
  <c r="M36" i="13"/>
  <c r="S35" i="13"/>
  <c r="R35" i="13"/>
  <c r="Q35" i="13"/>
  <c r="M35" i="13"/>
  <c r="S34" i="13"/>
  <c r="R34" i="13"/>
  <c r="Q34" i="13"/>
  <c r="M34" i="13"/>
  <c r="S33" i="13"/>
  <c r="R33" i="13"/>
  <c r="Q33" i="13"/>
  <c r="M33" i="13"/>
  <c r="R20" i="13"/>
  <c r="R19" i="13"/>
  <c r="R18" i="13"/>
  <c r="R17" i="13"/>
  <c r="Q18" i="13"/>
  <c r="M18" i="13"/>
  <c r="Q17" i="13"/>
  <c r="M17" i="13"/>
  <c r="I28" i="13"/>
  <c r="C30" i="13"/>
  <c r="S29" i="13"/>
  <c r="R29" i="13"/>
  <c r="S27" i="13"/>
  <c r="R26" i="13"/>
  <c r="Q27" i="13"/>
  <c r="Q26" i="13"/>
  <c r="S28" i="13"/>
  <c r="R28" i="13"/>
  <c r="R27" i="13"/>
  <c r="S26" i="13"/>
  <c r="M27" i="13"/>
  <c r="M26" i="13"/>
  <c r="M24" i="13"/>
  <c r="S25" i="13"/>
  <c r="R25" i="13"/>
  <c r="S24" i="13"/>
  <c r="R24" i="13"/>
  <c r="Q29" i="13"/>
  <c r="M29" i="13"/>
  <c r="Q28" i="13"/>
  <c r="M28" i="13"/>
  <c r="Q25" i="13"/>
  <c r="M25" i="13"/>
  <c r="Q24" i="13"/>
  <c r="R16" i="13"/>
  <c r="Q20" i="13"/>
  <c r="M20" i="13"/>
  <c r="Q19" i="13"/>
  <c r="M19" i="13"/>
  <c r="S16" i="13"/>
  <c r="S15" i="13"/>
  <c r="R15" i="13"/>
  <c r="Q16" i="13"/>
  <c r="M16" i="13"/>
  <c r="Q15" i="13"/>
  <c r="M15" i="13"/>
  <c r="G39" i="13"/>
  <c r="C39" i="13"/>
  <c r="I37" i="13"/>
  <c r="G36" i="13"/>
  <c r="C36" i="13"/>
  <c r="I34" i="13"/>
  <c r="H34" i="13"/>
  <c r="I33" i="13"/>
  <c r="H33" i="13"/>
  <c r="I32" i="13"/>
  <c r="H32" i="13"/>
  <c r="G32" i="13"/>
  <c r="C32" i="13"/>
  <c r="G31" i="13"/>
  <c r="C31" i="13"/>
  <c r="I30" i="13"/>
  <c r="H30" i="13"/>
  <c r="I29" i="13"/>
  <c r="H29" i="13"/>
  <c r="G29" i="13"/>
  <c r="C29" i="13"/>
  <c r="G28" i="13"/>
  <c r="C28" i="13"/>
  <c r="I24" i="13"/>
  <c r="H24" i="13"/>
  <c r="G24" i="13"/>
  <c r="C24" i="13"/>
  <c r="I23" i="13"/>
  <c r="H23" i="13"/>
  <c r="G23" i="13"/>
  <c r="C23" i="13"/>
  <c r="I22" i="13"/>
  <c r="H22" i="13"/>
  <c r="G22" i="13"/>
  <c r="C22" i="13"/>
  <c r="I21" i="13"/>
  <c r="H21" i="13"/>
  <c r="G21" i="13"/>
  <c r="C21" i="13"/>
  <c r="I20" i="13"/>
  <c r="H20" i="13"/>
  <c r="G20" i="13"/>
  <c r="C20" i="13"/>
  <c r="I19" i="13"/>
  <c r="H19" i="13"/>
  <c r="G19" i="13"/>
  <c r="C19" i="13"/>
  <c r="I18" i="13"/>
  <c r="H18" i="13"/>
  <c r="G18" i="13"/>
  <c r="C18" i="13"/>
  <c r="I17" i="13"/>
  <c r="H17" i="13"/>
  <c r="G17" i="13"/>
  <c r="C17" i="13"/>
  <c r="I16" i="13"/>
  <c r="H16" i="13"/>
  <c r="G16" i="13"/>
  <c r="C16" i="13"/>
  <c r="I15" i="13"/>
  <c r="H15" i="13"/>
  <c r="G15" i="13"/>
  <c r="C15" i="13"/>
  <c r="Q21" i="11"/>
  <c r="T19" i="11" s="1"/>
  <c r="O21" i="11"/>
  <c r="S19" i="11" s="1"/>
  <c r="Q19" i="11"/>
  <c r="T21" i="11" s="1"/>
  <c r="O19" i="11"/>
  <c r="S21" i="11" s="1"/>
  <c r="T17" i="11"/>
  <c r="S17" i="11"/>
  <c r="T15" i="11"/>
  <c r="S15" i="11"/>
  <c r="Q11" i="11"/>
  <c r="T9" i="11" s="1"/>
  <c r="O11" i="11"/>
  <c r="S9" i="11" s="1"/>
  <c r="Q9" i="11"/>
  <c r="T11" i="11" s="1"/>
  <c r="S11" i="11"/>
  <c r="Q7" i="11"/>
  <c r="T5" i="11" s="1"/>
  <c r="O7" i="11"/>
  <c r="S5" i="11" s="1"/>
  <c r="Q5" i="11"/>
  <c r="T7" i="11" s="1"/>
  <c r="O5" i="11"/>
  <c r="S7" i="11" s="1"/>
</calcChain>
</file>

<file path=xl/sharedStrings.xml><?xml version="1.0" encoding="utf-8"?>
<sst xmlns="http://schemas.openxmlformats.org/spreadsheetml/2006/main" count="536" uniqueCount="175">
  <si>
    <t>●決勝TM　審判割＆役員</t>
  </si>
  <si>
    <t>２会場８試合</t>
    <phoneticPr fontId="3"/>
  </si>
  <si>
    <t>役員：敗退チーム顧問</t>
  </si>
  <si>
    <t>役員：</t>
  </si>
  <si>
    <t>主審</t>
  </si>
  <si>
    <t>４審</t>
  </si>
  <si>
    <t>①</t>
  </si>
  <si>
    <t>VS</t>
  </si>
  <si>
    <t>役員</t>
  </si>
  <si>
    <t>②</t>
  </si>
  <si>
    <t>中島</t>
    <rPh sb="0" eb="2">
      <t>ナカジマ</t>
    </rPh>
    <phoneticPr fontId="3"/>
  </si>
  <si>
    <t xml:space="preserve"> a</t>
  </si>
  <si>
    <t>③</t>
  </si>
  <si>
    <t>④</t>
  </si>
  <si>
    <t>静岡協会</t>
  </si>
  <si>
    <t>日/場所</t>
  </si>
  <si>
    <t>③</t>
    <phoneticPr fontId="3"/>
  </si>
  <si>
    <t>b</t>
  </si>
  <si>
    <t>④</t>
    <phoneticPr fontId="3"/>
  </si>
  <si>
    <t>３決</t>
  </si>
  <si>
    <t>決勝</t>
  </si>
  <si>
    <t>4審</t>
  </si>
  <si>
    <t>e勝</t>
  </si>
  <si>
    <t>５位</t>
  </si>
  <si>
    <t>④敗復ｆ</t>
  </si>
  <si>
    <t>f勝</t>
  </si>
  <si>
    <t>a負</t>
  </si>
  <si>
    <t>e</t>
  </si>
  <si>
    <t>b負</t>
  </si>
  <si>
    <t>ｃ負</t>
  </si>
  <si>
    <t>f</t>
  </si>
  <si>
    <t>ｄ負</t>
  </si>
  <si>
    <t>清水総合</t>
    <rPh sb="0" eb="2">
      <t>シミズ</t>
    </rPh>
    <rPh sb="2" eb="4">
      <t>ソウゴウ</t>
    </rPh>
    <phoneticPr fontId="3"/>
  </si>
  <si>
    <t>●予選リーグ（25分ハーフ）</t>
    <phoneticPr fontId="3"/>
  </si>
  <si>
    <t>●決勝トーナメント</t>
    <phoneticPr fontId="3"/>
  </si>
  <si>
    <t>　　　1会場4試合</t>
    <phoneticPr fontId="3"/>
  </si>
  <si>
    <t>①準々決勝a</t>
    <phoneticPr fontId="3"/>
  </si>
  <si>
    <t>②準々決勝b</t>
    <phoneticPr fontId="3"/>
  </si>
  <si>
    <t>③準々決勝c</t>
    <rPh sb="1" eb="3">
      <t>ジュンジュン</t>
    </rPh>
    <rPh sb="3" eb="5">
      <t>ケッショウ</t>
    </rPh>
    <phoneticPr fontId="3"/>
  </si>
  <si>
    <t>④準々決勝d</t>
    <phoneticPr fontId="3"/>
  </si>
  <si>
    <t>①準決勝</t>
    <phoneticPr fontId="3"/>
  </si>
  <si>
    <t>　１会場 ６試合</t>
    <phoneticPr fontId="3"/>
  </si>
  <si>
    <t>翔洋Ｇ</t>
    <rPh sb="0" eb="2">
      <t>ショウヨウ</t>
    </rPh>
    <phoneticPr fontId="3"/>
  </si>
  <si>
    <t>e負</t>
    <rPh sb="1" eb="2">
      <t>マ</t>
    </rPh>
    <phoneticPr fontId="3"/>
  </si>
  <si>
    <t>f負</t>
    <rPh sb="1" eb="2">
      <t>マ</t>
    </rPh>
    <phoneticPr fontId="3"/>
  </si>
  <si>
    <t>７位</t>
    <rPh sb="1" eb="2">
      <t>イ</t>
    </rPh>
    <phoneticPr fontId="3"/>
  </si>
  <si>
    <t>橘GF</t>
    <rPh sb="0" eb="1">
      <t>タチバナ</t>
    </rPh>
    <phoneticPr fontId="3"/>
  </si>
  <si>
    <t>静岡協会</t>
    <rPh sb="0" eb="2">
      <t>シズオカ</t>
    </rPh>
    <phoneticPr fontId="3"/>
  </si>
  <si>
    <t>副審</t>
    <rPh sb="0" eb="2">
      <t>フクシン</t>
    </rPh>
    <phoneticPr fontId="3"/>
  </si>
  <si>
    <t>主審</t>
    <rPh sb="0" eb="2">
      <t>シュシン</t>
    </rPh>
    <phoneticPr fontId="3"/>
  </si>
  <si>
    <t>４審</t>
    <rPh sb="1" eb="2">
      <t>シン</t>
    </rPh>
    <phoneticPr fontId="3"/>
  </si>
  <si>
    <t>翔洋G</t>
    <rPh sb="0" eb="2">
      <t>ショウヨウ</t>
    </rPh>
    <phoneticPr fontId="3"/>
  </si>
  <si>
    <t>B１位</t>
    <rPh sb="2" eb="3">
      <t>イ</t>
    </rPh>
    <phoneticPr fontId="3"/>
  </si>
  <si>
    <t>A１位</t>
    <rPh sb="2" eb="3">
      <t>イ</t>
    </rPh>
    <phoneticPr fontId="3"/>
  </si>
  <si>
    <t>清水協会</t>
    <rPh sb="0" eb="2">
      <t>シミズ</t>
    </rPh>
    <phoneticPr fontId="3"/>
  </si>
  <si>
    <t>①７決</t>
    <phoneticPr fontId="3"/>
  </si>
  <si>
    <t>②５決</t>
    <phoneticPr fontId="3"/>
  </si>
  <si>
    <t>③３決</t>
    <rPh sb="2" eb="3">
      <t>ケツ</t>
    </rPh>
    <phoneticPr fontId="3"/>
  </si>
  <si>
    <t>④決勝</t>
    <rPh sb="1" eb="3">
      <t>ケッショウ</t>
    </rPh>
    <phoneticPr fontId="3"/>
  </si>
  <si>
    <t>（３０分H→PK）</t>
  </si>
  <si>
    <t>d</t>
    <phoneticPr fontId="3"/>
  </si>
  <si>
    <t>c</t>
    <phoneticPr fontId="3"/>
  </si>
  <si>
    <t>清水協会</t>
    <rPh sb="0" eb="2">
      <t>シミズ</t>
    </rPh>
    <rPh sb="2" eb="4">
      <t>キョウカイ</t>
    </rPh>
    <phoneticPr fontId="3"/>
  </si>
  <si>
    <t>②敗復e</t>
    <rPh sb="1" eb="2">
      <t>ハイ</t>
    </rPh>
    <rPh sb="2" eb="3">
      <t>フク</t>
    </rPh>
    <phoneticPr fontId="3"/>
  </si>
  <si>
    <t>③準決勝</t>
    <rPh sb="1" eb="4">
      <t>ジュンケッショウ</t>
    </rPh>
    <phoneticPr fontId="3"/>
  </si>
  <si>
    <t>役員</t>
    <rPh sb="0" eb="2">
      <t>ヤクイン</t>
    </rPh>
    <phoneticPr fontId="3"/>
  </si>
  <si>
    <t>時間</t>
    <rPh sb="0" eb="2">
      <t>ジカン</t>
    </rPh>
    <phoneticPr fontId="2"/>
  </si>
  <si>
    <t>対戦</t>
    <rPh sb="0" eb="2">
      <t>タイセン</t>
    </rPh>
    <phoneticPr fontId="2"/>
  </si>
  <si>
    <t>Ａブロック　</t>
    <phoneticPr fontId="2"/>
  </si>
  <si>
    <t>主審４審</t>
    <rPh sb="0" eb="2">
      <t>シュシン</t>
    </rPh>
    <rPh sb="3" eb="4">
      <t>シン</t>
    </rPh>
    <phoneticPr fontId="2"/>
  </si>
  <si>
    <t>副審</t>
    <rPh sb="0" eb="2">
      <t>フクシン</t>
    </rPh>
    <phoneticPr fontId="2"/>
  </si>
  <si>
    <t>Ａ</t>
    <phoneticPr fontId="2"/>
  </si>
  <si>
    <t>Ｃ</t>
    <phoneticPr fontId="2"/>
  </si>
  <si>
    <t>Ｂ</t>
    <phoneticPr fontId="2"/>
  </si>
  <si>
    <t>Ｄ</t>
    <phoneticPr fontId="2"/>
  </si>
  <si>
    <t>Ｅ</t>
    <phoneticPr fontId="2"/>
  </si>
  <si>
    <t>Ｆ</t>
    <phoneticPr fontId="2"/>
  </si>
  <si>
    <t>Ａ上位３チーム、Ｂ～Ｆは上位２チームが決勝トーナメント進出</t>
    <phoneticPr fontId="3"/>
  </si>
  <si>
    <t>29チーム(予選は26チーム）</t>
    <rPh sb="6" eb="8">
      <t>ヨセン</t>
    </rPh>
    <phoneticPr fontId="3"/>
  </si>
  <si>
    <t>Ｆブロック　</t>
    <phoneticPr fontId="2"/>
  </si>
  <si>
    <t>6／25（日）</t>
    <rPh sb="5" eb="6">
      <t>ニチ</t>
    </rPh>
    <phoneticPr fontId="3"/>
  </si>
  <si>
    <t>7/1（土）</t>
    <rPh sb="4" eb="5">
      <t>ド</t>
    </rPh>
    <phoneticPr fontId="3"/>
  </si>
  <si>
    <t>7/2（日）</t>
    <phoneticPr fontId="3"/>
  </si>
  <si>
    <t>　　7/8（土）</t>
    <phoneticPr fontId="3"/>
  </si>
  <si>
    <t>予備日　7/9(日)</t>
    <rPh sb="0" eb="3">
      <t>ヨビビ</t>
    </rPh>
    <rPh sb="8" eb="9">
      <t>ニチ</t>
    </rPh>
    <phoneticPr fontId="3"/>
  </si>
  <si>
    <t>トーナメント１日目が
中止の場合
７月１日(土)にスライド
橘GF→●●G
翔洋G→●●G</t>
    <rPh sb="7" eb="9">
      <t>ニチメ</t>
    </rPh>
    <rPh sb="11" eb="13">
      <t>チュウシ</t>
    </rPh>
    <rPh sb="14" eb="16">
      <t>バアイ</t>
    </rPh>
    <rPh sb="19" eb="20">
      <t>ツキ</t>
    </rPh>
    <rPh sb="21" eb="22">
      <t>ニチ</t>
    </rPh>
    <rPh sb="23" eb="24">
      <t>ツチ</t>
    </rPh>
    <rPh sb="31" eb="32">
      <t>タチバナ</t>
    </rPh>
    <rPh sb="39" eb="41">
      <t>ショウヨウ</t>
    </rPh>
    <phoneticPr fontId="3"/>
  </si>
  <si>
    <t>①</t>
    <phoneticPr fontId="2"/>
  </si>
  <si>
    <t>（清水総合Ｇ）</t>
    <rPh sb="1" eb="3">
      <t>シミズ</t>
    </rPh>
    <rPh sb="3" eb="5">
      <t>ソウゴウ</t>
    </rPh>
    <phoneticPr fontId="3"/>
  </si>
  <si>
    <t>(中島人工芝Ｇ)</t>
    <rPh sb="1" eb="3">
      <t>ナカジマ</t>
    </rPh>
    <rPh sb="3" eb="6">
      <t>ジンコウシバ</t>
    </rPh>
    <phoneticPr fontId="3"/>
  </si>
  <si>
    <t>C２位</t>
    <rPh sb="2" eb="3">
      <t>イ</t>
    </rPh>
    <phoneticPr fontId="3"/>
  </si>
  <si>
    <t>D２位</t>
    <rPh sb="2" eb="3">
      <t>イ</t>
    </rPh>
    <phoneticPr fontId="3"/>
  </si>
  <si>
    <t>安東</t>
    <rPh sb="0" eb="2">
      <t>アンドウ</t>
    </rPh>
    <phoneticPr fontId="3"/>
  </si>
  <si>
    <t>清水六</t>
    <rPh sb="0" eb="2">
      <t>シミズ</t>
    </rPh>
    <rPh sb="2" eb="3">
      <t>6</t>
    </rPh>
    <phoneticPr fontId="3"/>
  </si>
  <si>
    <t>オール長田</t>
    <rPh sb="3" eb="5">
      <t>オサダ</t>
    </rPh>
    <phoneticPr fontId="3"/>
  </si>
  <si>
    <t>城内</t>
    <rPh sb="0" eb="2">
      <t>ジョウナイ</t>
    </rPh>
    <phoneticPr fontId="2"/>
  </si>
  <si>
    <t>竜爪</t>
    <rPh sb="0" eb="1">
      <t>リュウ</t>
    </rPh>
    <rPh sb="1" eb="2">
      <t>ツメ</t>
    </rPh>
    <phoneticPr fontId="2"/>
  </si>
  <si>
    <t>清水五</t>
    <rPh sb="0" eb="2">
      <t>シミズ</t>
    </rPh>
    <rPh sb="2" eb="3">
      <t>5</t>
    </rPh>
    <phoneticPr fontId="2"/>
  </si>
  <si>
    <t>清水Ｃ</t>
    <rPh sb="0" eb="2">
      <t>シミズ</t>
    </rPh>
    <phoneticPr fontId="3"/>
  </si>
  <si>
    <t>興津・庵原</t>
    <rPh sb="0" eb="2">
      <t>オキツ</t>
    </rPh>
    <rPh sb="3" eb="5">
      <t>イハラ</t>
    </rPh>
    <phoneticPr fontId="2"/>
  </si>
  <si>
    <t>清水八</t>
    <rPh sb="0" eb="2">
      <t>シミズ</t>
    </rPh>
    <rPh sb="2" eb="3">
      <t>8</t>
    </rPh>
    <phoneticPr fontId="3"/>
  </si>
  <si>
    <t>服織</t>
    <rPh sb="0" eb="1">
      <t>フク</t>
    </rPh>
    <rPh sb="1" eb="2">
      <t>オ</t>
    </rPh>
    <phoneticPr fontId="3"/>
  </si>
  <si>
    <t>南</t>
    <rPh sb="0" eb="1">
      <t>ミナミ</t>
    </rPh>
    <phoneticPr fontId="3"/>
  </si>
  <si>
    <t>大里</t>
    <rPh sb="0" eb="2">
      <t>オオサト</t>
    </rPh>
    <phoneticPr fontId="2"/>
  </si>
  <si>
    <t>観山</t>
    <rPh sb="0" eb="2">
      <t>カンザン</t>
    </rPh>
    <phoneticPr fontId="2"/>
  </si>
  <si>
    <t>飯田</t>
    <rPh sb="0" eb="2">
      <t>イイダ</t>
    </rPh>
    <phoneticPr fontId="3"/>
  </si>
  <si>
    <t>（中島人工芝Ｇ）</t>
    <rPh sb="1" eb="3">
      <t>ナカジマ</t>
    </rPh>
    <rPh sb="3" eb="6">
      <t>ジンコウシバ</t>
    </rPh>
    <phoneticPr fontId="3"/>
  </si>
  <si>
    <t>　　　１会場４試合</t>
    <phoneticPr fontId="3"/>
  </si>
  <si>
    <t>静岡協会</t>
    <rPh sb="0" eb="2">
      <t>シズオカ</t>
    </rPh>
    <rPh sb="2" eb="4">
      <t>キョウカイ</t>
    </rPh>
    <phoneticPr fontId="2"/>
  </si>
  <si>
    <t>静岡協会</t>
    <rPh sb="0" eb="4">
      <t>シズオカキョウカイ</t>
    </rPh>
    <phoneticPr fontId="2"/>
  </si>
  <si>
    <t>静岡学園</t>
    <rPh sb="0" eb="4">
      <t>シズオカガクエン</t>
    </rPh>
    <phoneticPr fontId="11"/>
  </si>
  <si>
    <t>静岡翔洋</t>
    <rPh sb="0" eb="2">
      <t>シズオカ</t>
    </rPh>
    <rPh sb="2" eb="3">
      <t>カケル</t>
    </rPh>
    <rPh sb="3" eb="4">
      <t>ヨウ</t>
    </rPh>
    <phoneticPr fontId="11"/>
  </si>
  <si>
    <t>常葉橘</t>
    <rPh sb="0" eb="2">
      <t>トコハ</t>
    </rPh>
    <rPh sb="2" eb="3">
      <t>タチバナ</t>
    </rPh>
    <phoneticPr fontId="11"/>
  </si>
  <si>
    <t>役員</t>
    <rPh sb="0" eb="2">
      <t>ヤクイン</t>
    </rPh>
    <phoneticPr fontId="2"/>
  </si>
  <si>
    <t>聖光Ｇ</t>
    <rPh sb="0" eb="1">
      <t>セイ</t>
    </rPh>
    <rPh sb="1" eb="2">
      <t>ヒカリ</t>
    </rPh>
    <phoneticPr fontId="3"/>
  </si>
  <si>
    <t>Ｂブロック　</t>
    <phoneticPr fontId="2"/>
  </si>
  <si>
    <t>中島人工芝Ｇ</t>
    <rPh sb="0" eb="2">
      <t>ナカジマ</t>
    </rPh>
    <rPh sb="2" eb="5">
      <t>ジンコウシバ</t>
    </rPh>
    <phoneticPr fontId="3"/>
  </si>
  <si>
    <t>Ｅブロック</t>
    <phoneticPr fontId="2"/>
  </si>
  <si>
    <t>清水総合Ｇ</t>
    <rPh sb="0" eb="2">
      <t>シミズ</t>
    </rPh>
    <rPh sb="2" eb="4">
      <t>ソウゴウ</t>
    </rPh>
    <phoneticPr fontId="3"/>
  </si>
  <si>
    <t>Ｃブロック・Ｄブロック</t>
    <phoneticPr fontId="2"/>
  </si>
  <si>
    <t>中島人工芝Ｇ</t>
    <rPh sb="0" eb="2">
      <t>ナカジマ</t>
    </rPh>
    <rPh sb="2" eb="5">
      <t>ジンコウシバ</t>
    </rPh>
    <phoneticPr fontId="2"/>
  </si>
  <si>
    <t>聖光</t>
    <rPh sb="0" eb="1">
      <t>セイ</t>
    </rPh>
    <rPh sb="1" eb="2">
      <t>ヒカリ</t>
    </rPh>
    <phoneticPr fontId="2"/>
  </si>
  <si>
    <t>由比・蒲原</t>
    <rPh sb="0" eb="2">
      <t>ユイ</t>
    </rPh>
    <rPh sb="3" eb="5">
      <t>カンバラ</t>
    </rPh>
    <phoneticPr fontId="2"/>
  </si>
  <si>
    <t>日本平</t>
    <rPh sb="0" eb="3">
      <t>ニホンダイラ</t>
    </rPh>
    <phoneticPr fontId="2"/>
  </si>
  <si>
    <t>中島・末広</t>
    <rPh sb="0" eb="2">
      <t>ナカジマ</t>
    </rPh>
    <rPh sb="3" eb="5">
      <t>スエヒロ</t>
    </rPh>
    <phoneticPr fontId="2"/>
  </si>
  <si>
    <t>チーム北部</t>
    <rPh sb="3" eb="5">
      <t>ホクブ</t>
    </rPh>
    <phoneticPr fontId="3"/>
  </si>
  <si>
    <t>東</t>
    <rPh sb="0" eb="1">
      <t>ヒガシ</t>
    </rPh>
    <phoneticPr fontId="2"/>
  </si>
  <si>
    <t>高松</t>
    <rPh sb="0" eb="2">
      <t>タカマツ</t>
    </rPh>
    <phoneticPr fontId="2"/>
  </si>
  <si>
    <t>東豊田</t>
    <rPh sb="0" eb="3">
      <t>ヒガシトヨダ</t>
    </rPh>
    <phoneticPr fontId="2"/>
  </si>
  <si>
    <t>豊田</t>
    <rPh sb="0" eb="2">
      <t>トヨダ</t>
    </rPh>
    <phoneticPr fontId="2"/>
  </si>
  <si>
    <t>静大附属</t>
    <rPh sb="0" eb="1">
      <t>シズ</t>
    </rPh>
    <rPh sb="1" eb="2">
      <t>ダイ</t>
    </rPh>
    <rPh sb="2" eb="4">
      <t>フゾク</t>
    </rPh>
    <phoneticPr fontId="2"/>
  </si>
  <si>
    <t>七中</t>
    <rPh sb="0" eb="1">
      <t>ナナ</t>
    </rPh>
    <rPh sb="1" eb="2">
      <t>チュウ</t>
    </rPh>
    <phoneticPr fontId="2"/>
  </si>
  <si>
    <t>袖師中</t>
    <rPh sb="0" eb="2">
      <t>ソデシ</t>
    </rPh>
    <rPh sb="2" eb="3">
      <t>チュウ</t>
    </rPh>
    <phoneticPr fontId="2"/>
  </si>
  <si>
    <t>橘Ｇ</t>
    <rPh sb="0" eb="1">
      <t>タチバナ</t>
    </rPh>
    <phoneticPr fontId="3"/>
  </si>
  <si>
    <t>（橘Ｇ・翔洋Ｇ）</t>
    <rPh sb="1" eb="2">
      <t>タチバナ</t>
    </rPh>
    <rPh sb="4" eb="6">
      <t>ショウヨウ</t>
    </rPh>
    <phoneticPr fontId="3"/>
  </si>
  <si>
    <t>―</t>
  </si>
  <si>
    <t>結果報告（ＦＡＸ番号）</t>
    <rPh sb="0" eb="2">
      <t>ケッカ</t>
    </rPh>
    <rPh sb="2" eb="4">
      <t>ホウコク</t>
    </rPh>
    <rPh sb="8" eb="10">
      <t>バンゴウ</t>
    </rPh>
    <phoneticPr fontId="11"/>
  </si>
  <si>
    <t>清水サッカー協会</t>
    <rPh sb="0" eb="2">
      <t>シミズ</t>
    </rPh>
    <rPh sb="6" eb="8">
      <t>キョウカイ</t>
    </rPh>
    <phoneticPr fontId="11"/>
  </si>
  <si>
    <t>勝点</t>
    <rPh sb="0" eb="1">
      <t>カ</t>
    </rPh>
    <rPh sb="1" eb="2">
      <t>テン</t>
    </rPh>
    <phoneticPr fontId="11"/>
  </si>
  <si>
    <t>順位</t>
    <rPh sb="0" eb="2">
      <t>ジュンイ</t>
    </rPh>
    <phoneticPr fontId="11"/>
  </si>
  <si>
    <t>-</t>
    <phoneticPr fontId="11"/>
  </si>
  <si>
    <t>054-337-0722</t>
    <phoneticPr fontId="11"/>
  </si>
  <si>
    <t>勝</t>
    <rPh sb="0" eb="1">
      <t>カ</t>
    </rPh>
    <phoneticPr fontId="11"/>
  </si>
  <si>
    <t>分</t>
    <rPh sb="0" eb="1">
      <t>ワ</t>
    </rPh>
    <phoneticPr fontId="11"/>
  </si>
  <si>
    <t>敗</t>
    <rPh sb="0" eb="1">
      <t>ハイ</t>
    </rPh>
    <phoneticPr fontId="11"/>
  </si>
  <si>
    <t>得点</t>
    <rPh sb="0" eb="2">
      <t>トクテン</t>
    </rPh>
    <phoneticPr fontId="11"/>
  </si>
  <si>
    <t>失点</t>
    <rPh sb="0" eb="2">
      <t>シッテン</t>
    </rPh>
    <phoneticPr fontId="11"/>
  </si>
  <si>
    <t>得失</t>
    <rPh sb="0" eb="2">
      <t>トクシツ</t>
    </rPh>
    <phoneticPr fontId="11"/>
  </si>
  <si>
    <t>２位</t>
    <rPh sb="1" eb="2">
      <t>イ</t>
    </rPh>
    <phoneticPr fontId="11"/>
  </si>
  <si>
    <t>３位</t>
    <rPh sb="1" eb="2">
      <t>イ</t>
    </rPh>
    <phoneticPr fontId="11"/>
  </si>
  <si>
    <t>-</t>
    <phoneticPr fontId="11"/>
  </si>
  <si>
    <t>-</t>
    <phoneticPr fontId="11"/>
  </si>
  <si>
    <t>１位</t>
    <rPh sb="1" eb="2">
      <t>イ</t>
    </rPh>
    <phoneticPr fontId="11"/>
  </si>
  <si>
    <t>Aブロック</t>
    <phoneticPr fontId="11"/>
  </si>
  <si>
    <t>-</t>
  </si>
  <si>
    <t>令和５年度　静岡市中学校総合体育大会　サッカーの部</t>
    <rPh sb="0" eb="2">
      <t>レイワ</t>
    </rPh>
    <rPh sb="24" eb="25">
      <t>ブ</t>
    </rPh>
    <phoneticPr fontId="3"/>
  </si>
  <si>
    <t>Bブロック</t>
    <phoneticPr fontId="11"/>
  </si>
  <si>
    <t>Cブロック</t>
    <phoneticPr fontId="11"/>
  </si>
  <si>
    <t>Dブロック</t>
    <phoneticPr fontId="11"/>
  </si>
  <si>
    <r>
      <t>予選リーグ（</t>
    </r>
    <r>
      <rPr>
        <u/>
        <sz val="16"/>
        <color theme="1"/>
        <rFont val="游ゴシック"/>
        <family val="3"/>
        <charset val="128"/>
        <scheme val="minor"/>
      </rPr>
      <t>以下の星取り表は予選リーグ</t>
    </r>
    <r>
      <rPr>
        <b/>
        <u/>
        <sz val="16"/>
        <color rgb="FFFF0000"/>
        <rFont val="游ゴシック"/>
        <family val="3"/>
        <charset val="128"/>
        <scheme val="minor"/>
      </rPr>
      <t>に結果を入力すると</t>
    </r>
    <r>
      <rPr>
        <u/>
        <sz val="16"/>
        <color theme="1"/>
        <rFont val="游ゴシック"/>
        <family val="3"/>
        <charset val="128"/>
        <scheme val="minor"/>
      </rPr>
      <t>反映されるようになっています</t>
    </r>
    <r>
      <rPr>
        <sz val="16"/>
        <color theme="1"/>
        <rFont val="游ゴシック"/>
        <family val="3"/>
        <charset val="128"/>
        <scheme val="minor"/>
      </rPr>
      <t>）</t>
    </r>
    <rPh sb="0" eb="2">
      <t>ヨセン</t>
    </rPh>
    <rPh sb="6" eb="8">
      <t>イカ</t>
    </rPh>
    <rPh sb="9" eb="11">
      <t>ホシト</t>
    </rPh>
    <rPh sb="12" eb="13">
      <t>ヒョウ</t>
    </rPh>
    <rPh sb="14" eb="16">
      <t>ヨセン</t>
    </rPh>
    <rPh sb="20" eb="22">
      <t>ケッカ</t>
    </rPh>
    <rPh sb="23" eb="25">
      <t>ニュウリョク</t>
    </rPh>
    <rPh sb="28" eb="30">
      <t>ハンエイ</t>
    </rPh>
    <phoneticPr fontId="11"/>
  </si>
  <si>
    <t>Eブロック</t>
    <phoneticPr fontId="11"/>
  </si>
  <si>
    <t>Fブロック</t>
    <phoneticPr fontId="11"/>
  </si>
  <si>
    <t>A1位</t>
    <rPh sb="2" eb="3">
      <t>イ</t>
    </rPh>
    <phoneticPr fontId="11"/>
  </si>
  <si>
    <t>A2位</t>
    <rPh sb="2" eb="3">
      <t>イ</t>
    </rPh>
    <phoneticPr fontId="11"/>
  </si>
  <si>
    <t>A3位</t>
    <rPh sb="2" eb="3">
      <t>イ</t>
    </rPh>
    <phoneticPr fontId="11"/>
  </si>
  <si>
    <t>B1位</t>
    <rPh sb="2" eb="3">
      <t>イ</t>
    </rPh>
    <phoneticPr fontId="11"/>
  </si>
  <si>
    <t>B2位</t>
    <rPh sb="2" eb="3">
      <t>イ</t>
    </rPh>
    <phoneticPr fontId="11"/>
  </si>
  <si>
    <t>C1位</t>
    <rPh sb="2" eb="3">
      <t>イ</t>
    </rPh>
    <phoneticPr fontId="11"/>
  </si>
  <si>
    <t>C2位</t>
    <rPh sb="2" eb="3">
      <t>イ</t>
    </rPh>
    <phoneticPr fontId="11"/>
  </si>
  <si>
    <t>D1位</t>
    <rPh sb="2" eb="3">
      <t>イ</t>
    </rPh>
    <phoneticPr fontId="11"/>
  </si>
  <si>
    <t>D2位</t>
    <rPh sb="2" eb="3">
      <t>イ</t>
    </rPh>
    <phoneticPr fontId="11"/>
  </si>
  <si>
    <t>E1位</t>
    <rPh sb="2" eb="3">
      <t>イ</t>
    </rPh>
    <phoneticPr fontId="11"/>
  </si>
  <si>
    <t>E2位</t>
    <rPh sb="2" eb="3">
      <t>イ</t>
    </rPh>
    <phoneticPr fontId="11"/>
  </si>
  <si>
    <t>F1位</t>
    <rPh sb="2" eb="3">
      <t>イ</t>
    </rPh>
    <phoneticPr fontId="11"/>
  </si>
  <si>
    <t>F2位</t>
    <rPh sb="2" eb="3">
      <t>イ</t>
    </rPh>
    <phoneticPr fontId="11"/>
  </si>
  <si>
    <t>↑学校名を入力して下さい　（　決勝トーナメントのタブに反映されます　）</t>
    <rPh sb="15" eb="17">
      <t>ケッショウ</t>
    </rPh>
    <rPh sb="27" eb="29">
      <t>ハンエイ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</si>
</sst>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47" x14ac:knownFonts="1">
    <font>
      <sz val="11"/>
      <color theme="1"/>
      <name val="游ゴシック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b/>
      <sz val="14"/>
      <name val="UD デジタル 教科書体 N-R"/>
      <family val="1"/>
      <charset val="128"/>
    </font>
    <font>
      <b/>
      <u/>
      <sz val="11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b/>
      <sz val="11"/>
      <name val="UD デジタル 教科書体 N-R"/>
      <family val="1"/>
      <charset val="128"/>
    </font>
    <font>
      <sz val="6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11"/>
      <color theme="0"/>
      <name val="UD デジタル 教科書体 N-R"/>
      <family val="1"/>
      <charset val="128"/>
    </font>
    <font>
      <sz val="11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2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4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ＤＨＰ平成ゴシックW5"/>
      <family val="3"/>
      <charset val="128"/>
    </font>
    <font>
      <sz val="14"/>
      <color theme="1"/>
      <name val="ＤＦ特太ゴシック体"/>
      <family val="3"/>
      <charset val="128"/>
    </font>
    <font>
      <sz val="14"/>
      <color theme="0"/>
      <name val="游ゴシック"/>
      <family val="2"/>
      <charset val="128"/>
      <scheme val="minor"/>
    </font>
    <font>
      <sz val="14"/>
      <color theme="0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b/>
      <u/>
      <sz val="16"/>
      <color rgb="FFFF0000"/>
      <name val="游ゴシック"/>
      <family val="3"/>
      <charset val="128"/>
      <scheme val="minor"/>
    </font>
    <font>
      <sz val="12"/>
      <color theme="0"/>
      <name val="ＭＳ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hair">
        <color auto="1"/>
      </left>
      <right style="dotted">
        <color auto="1"/>
      </right>
      <top/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1" fillId="0" borderId="0">
      <alignment vertical="center"/>
    </xf>
  </cellStyleXfs>
  <cellXfs count="429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56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7" xfId="0" applyFont="1" applyBorder="1">
      <alignment vertical="center"/>
    </xf>
    <xf numFmtId="20" fontId="7" fillId="0" borderId="3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20" fontId="7" fillId="0" borderId="20" xfId="0" applyNumberFormat="1" applyFont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7" fillId="0" borderId="3" xfId="0" applyFont="1" applyBorder="1" applyAlignment="1">
      <alignment horizontal="right" vertical="center"/>
    </xf>
    <xf numFmtId="20" fontId="7" fillId="0" borderId="19" xfId="0" applyNumberFormat="1" applyFont="1" applyBorder="1">
      <alignment vertical="center"/>
    </xf>
    <xf numFmtId="0" fontId="7" fillId="0" borderId="23" xfId="0" applyFont="1" applyBorder="1">
      <alignment vertical="center"/>
    </xf>
    <xf numFmtId="20" fontId="7" fillId="0" borderId="0" xfId="0" applyNumberFormat="1" applyFont="1">
      <alignment vertical="center"/>
    </xf>
    <xf numFmtId="0" fontId="7" fillId="0" borderId="23" xfId="0" applyFont="1" applyBorder="1" applyAlignment="1">
      <alignment horizontal="right" vertical="center"/>
    </xf>
    <xf numFmtId="20" fontId="7" fillId="0" borderId="23" xfId="0" applyNumberFormat="1" applyFont="1" applyBorder="1">
      <alignment vertical="center"/>
    </xf>
    <xf numFmtId="0" fontId="7" fillId="0" borderId="3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>
      <alignment vertical="center"/>
    </xf>
    <xf numFmtId="0" fontId="7" fillId="0" borderId="27" xfId="0" applyFont="1" applyBorder="1" applyAlignment="1">
      <alignment horizontal="right" vertical="center"/>
    </xf>
    <xf numFmtId="20" fontId="7" fillId="0" borderId="19" xfId="0" applyNumberFormat="1" applyFont="1" applyBorder="1" applyAlignment="1">
      <alignment horizontal="center" vertical="center"/>
    </xf>
    <xf numFmtId="20" fontId="7" fillId="0" borderId="20" xfId="0" applyNumberFormat="1" applyFont="1" applyBorder="1">
      <alignment vertical="center"/>
    </xf>
    <xf numFmtId="20" fontId="7" fillId="0" borderId="3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20" fontId="7" fillId="0" borderId="13" xfId="0" applyNumberFormat="1" applyFont="1" applyBorder="1" applyAlignment="1">
      <alignment horizontal="center" vertical="center"/>
    </xf>
    <xf numFmtId="0" fontId="7" fillId="0" borderId="26" xfId="0" applyFont="1" applyBorder="1">
      <alignment vertical="center"/>
    </xf>
    <xf numFmtId="20" fontId="4" fillId="0" borderId="19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20" fontId="7" fillId="0" borderId="27" xfId="0" applyNumberFormat="1" applyFont="1" applyBorder="1">
      <alignment vertical="center"/>
    </xf>
    <xf numFmtId="0" fontId="7" fillId="0" borderId="20" xfId="0" applyFont="1" applyBorder="1">
      <alignment vertical="center"/>
    </xf>
    <xf numFmtId="20" fontId="7" fillId="0" borderId="2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20" fontId="7" fillId="0" borderId="0" xfId="0" applyNumberFormat="1" applyFont="1" applyAlignment="1">
      <alignment horizontal="center" vertical="center"/>
    </xf>
    <xf numFmtId="20" fontId="7" fillId="0" borderId="1" xfId="0" applyNumberFormat="1" applyFont="1" applyBorder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9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20" fontId="9" fillId="0" borderId="23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12" xfId="0" applyFont="1" applyBorder="1" applyAlignment="1">
      <alignment horizontal="right" vertical="center"/>
    </xf>
    <xf numFmtId="20" fontId="9" fillId="0" borderId="23" xfId="0" applyNumberFormat="1" applyFont="1" applyBorder="1">
      <alignment vertical="center"/>
    </xf>
    <xf numFmtId="20" fontId="10" fillId="0" borderId="19" xfId="0" applyNumberFormat="1" applyFont="1" applyBorder="1">
      <alignment vertical="center"/>
    </xf>
    <xf numFmtId="0" fontId="9" fillId="0" borderId="1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 applyAlignment="1">
      <alignment horizontal="left" vertical="center"/>
    </xf>
    <xf numFmtId="20" fontId="7" fillId="0" borderId="32" xfId="0" applyNumberFormat="1" applyFont="1" applyBorder="1">
      <alignment vertical="center"/>
    </xf>
    <xf numFmtId="0" fontId="7" fillId="0" borderId="30" xfId="0" applyFont="1" applyBorder="1" applyAlignment="1">
      <alignment horizontal="left" vertical="center"/>
    </xf>
    <xf numFmtId="20" fontId="7" fillId="0" borderId="31" xfId="0" applyNumberFormat="1" applyFont="1" applyBorder="1">
      <alignment vertical="center"/>
    </xf>
    <xf numFmtId="0" fontId="7" fillId="0" borderId="32" xfId="0" applyFont="1" applyBorder="1">
      <alignment vertical="center"/>
    </xf>
    <xf numFmtId="0" fontId="7" fillId="0" borderId="31" xfId="0" applyFont="1" applyBorder="1">
      <alignment vertical="center"/>
    </xf>
    <xf numFmtId="20" fontId="7" fillId="0" borderId="31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0" fontId="7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0" fontId="7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20" fontId="7" fillId="0" borderId="26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/>
    <xf numFmtId="0" fontId="5" fillId="0" borderId="3" xfId="0" applyFont="1" applyBorder="1" applyAlignment="1">
      <alignment horizontal="left" vertical="center"/>
    </xf>
    <xf numFmtId="20" fontId="7" fillId="0" borderId="10" xfId="0" applyNumberFormat="1" applyFont="1" applyBorder="1" applyAlignment="1">
      <alignment horizontal="left"/>
    </xf>
    <xf numFmtId="0" fontId="7" fillId="0" borderId="9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20" fontId="7" fillId="0" borderId="0" xfId="0" applyNumberFormat="1" applyFont="1" applyAlignment="1">
      <alignment horizontal="left"/>
    </xf>
    <xf numFmtId="0" fontId="7" fillId="0" borderId="18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5" fillId="0" borderId="10" xfId="0" applyFont="1" applyBorder="1" applyAlignment="1"/>
    <xf numFmtId="0" fontId="9" fillId="0" borderId="12" xfId="0" applyFont="1" applyBorder="1" applyAlignment="1"/>
    <xf numFmtId="0" fontId="9" fillId="0" borderId="0" xfId="0" applyFont="1" applyAlignment="1"/>
    <xf numFmtId="0" fontId="5" fillId="0" borderId="17" xfId="0" applyFont="1" applyBorder="1" applyAlignment="1"/>
    <xf numFmtId="0" fontId="9" fillId="0" borderId="19" xfId="0" applyFont="1" applyBorder="1" applyAlignment="1"/>
    <xf numFmtId="0" fontId="9" fillId="0" borderId="9" xfId="0" applyFont="1" applyBorder="1" applyAlignment="1">
      <alignment horizontal="right"/>
    </xf>
    <xf numFmtId="20" fontId="7" fillId="0" borderId="23" xfId="0" applyNumberFormat="1" applyFont="1" applyBorder="1" applyAlignment="1">
      <alignment horizontal="center"/>
    </xf>
    <xf numFmtId="0" fontId="9" fillId="0" borderId="25" xfId="0" applyFont="1" applyBorder="1" applyAlignment="1"/>
    <xf numFmtId="0" fontId="7" fillId="0" borderId="10" xfId="0" applyFont="1" applyBorder="1" applyAlignment="1"/>
    <xf numFmtId="20" fontId="10" fillId="0" borderId="18" xfId="0" applyNumberFormat="1" applyFont="1" applyBorder="1" applyAlignment="1">
      <alignment horizontal="center"/>
    </xf>
    <xf numFmtId="20" fontId="10" fillId="0" borderId="0" xfId="0" applyNumberFormat="1" applyFont="1" applyAlignment="1"/>
    <xf numFmtId="0" fontId="7" fillId="0" borderId="19" xfId="0" applyFont="1" applyBorder="1" applyAlignment="1"/>
    <xf numFmtId="0" fontId="5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/>
    <xf numFmtId="0" fontId="5" fillId="0" borderId="10" xfId="0" applyFont="1" applyBorder="1" applyAlignment="1">
      <alignment horizontal="right"/>
    </xf>
    <xf numFmtId="0" fontId="7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56" fontId="4" fillId="0" borderId="0" xfId="0" applyNumberFormat="1" applyFont="1" applyAlignment="1">
      <alignment horizontal="left" vertical="center"/>
    </xf>
    <xf numFmtId="56" fontId="4" fillId="0" borderId="0" xfId="0" applyNumberFormat="1" applyFont="1">
      <alignment vertical="center"/>
    </xf>
    <xf numFmtId="0" fontId="9" fillId="0" borderId="5" xfId="0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6" fillId="0" borderId="0" xfId="0" applyNumberFormat="1" applyFont="1">
      <alignment vertical="center"/>
    </xf>
    <xf numFmtId="0" fontId="17" fillId="0" borderId="0" xfId="0" applyFont="1">
      <alignment vertical="center"/>
    </xf>
    <xf numFmtId="0" fontId="15" fillId="0" borderId="16" xfId="0" applyFont="1" applyBorder="1" applyAlignment="1">
      <alignment horizontal="center" vertical="center"/>
    </xf>
    <xf numFmtId="0" fontId="18" fillId="0" borderId="0" xfId="1" applyFont="1" applyAlignment="1">
      <alignment horizontal="center" vertical="center" wrapText="1" shrinkToFit="1"/>
    </xf>
    <xf numFmtId="0" fontId="18" fillId="0" borderId="16" xfId="1" applyFont="1" applyBorder="1" applyAlignment="1">
      <alignment horizontal="center" vertical="center" shrinkToFit="1"/>
    </xf>
    <xf numFmtId="0" fontId="18" fillId="0" borderId="0" xfId="1" applyFont="1" applyAlignment="1">
      <alignment horizontal="center" vertical="center" shrinkToFit="1"/>
    </xf>
    <xf numFmtId="0" fontId="18" fillId="0" borderId="16" xfId="1" applyFont="1" applyBorder="1" applyAlignment="1">
      <alignment horizontal="center" vertical="center" wrapText="1" shrinkToFit="1"/>
    </xf>
    <xf numFmtId="0" fontId="18" fillId="0" borderId="0" xfId="0" applyFont="1" applyAlignment="1">
      <alignment vertical="center" wrapText="1"/>
    </xf>
    <xf numFmtId="0" fontId="18" fillId="0" borderId="16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56" fontId="15" fillId="0" borderId="9" xfId="0" applyNumberFormat="1" applyFont="1" applyBorder="1" applyAlignment="1">
      <alignment horizontal="center" vertical="center" wrapText="1"/>
    </xf>
    <xf numFmtId="20" fontId="15" fillId="0" borderId="6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20" fontId="15" fillId="0" borderId="16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21" fillId="0" borderId="26" xfId="0" applyFont="1" applyBorder="1" applyAlignment="1">
      <alignment vertical="center" wrapText="1"/>
    </xf>
    <xf numFmtId="0" fontId="15" fillId="0" borderId="0" xfId="0" applyFont="1" applyAlignment="1">
      <alignment horizontal="center" vertical="center" shrinkToFit="1"/>
    </xf>
    <xf numFmtId="56" fontId="15" fillId="0" borderId="26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right" vertical="center" shrinkToFit="1"/>
    </xf>
    <xf numFmtId="49" fontId="18" fillId="0" borderId="26" xfId="0" applyNumberFormat="1" applyFont="1" applyBorder="1" applyAlignment="1">
      <alignment horizontal="center" vertical="center" wrapText="1"/>
    </xf>
    <xf numFmtId="56" fontId="15" fillId="0" borderId="18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shrinkToFit="1"/>
    </xf>
    <xf numFmtId="20" fontId="15" fillId="0" borderId="16" xfId="0" applyNumberFormat="1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8" fillId="0" borderId="16" xfId="1" applyFont="1" applyFill="1" applyBorder="1" applyAlignment="1">
      <alignment horizontal="center" vertical="center" shrinkToFit="1"/>
    </xf>
    <xf numFmtId="20" fontId="15" fillId="0" borderId="6" xfId="0" applyNumberFormat="1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15" fillId="3" borderId="16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15" fillId="4" borderId="16" xfId="0" applyFont="1" applyFill="1" applyBorder="1" applyAlignment="1">
      <alignment horizontal="center" vertical="center"/>
    </xf>
    <xf numFmtId="0" fontId="24" fillId="5" borderId="16" xfId="0" applyFont="1" applyFill="1" applyBorder="1" applyAlignment="1">
      <alignment horizontal="center" vertical="center"/>
    </xf>
    <xf numFmtId="0" fontId="24" fillId="9" borderId="16" xfId="0" applyFont="1" applyFill="1" applyBorder="1" applyAlignment="1">
      <alignment horizontal="center" vertical="center"/>
    </xf>
    <xf numFmtId="0" fontId="24" fillId="8" borderId="16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shrinkToFit="1"/>
    </xf>
    <xf numFmtId="56" fontId="7" fillId="3" borderId="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9" fillId="3" borderId="5" xfId="0" applyFont="1" applyFill="1" applyBorder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/>
    </xf>
    <xf numFmtId="20" fontId="7" fillId="6" borderId="5" xfId="0" applyNumberFormat="1" applyFont="1" applyFill="1" applyBorder="1" applyAlignment="1">
      <alignment horizontal="center" vertical="center"/>
    </xf>
    <xf numFmtId="20" fontId="7" fillId="6" borderId="12" xfId="0" applyNumberFormat="1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/>
    </xf>
    <xf numFmtId="20" fontId="7" fillId="4" borderId="23" xfId="0" applyNumberFormat="1" applyFont="1" applyFill="1" applyBorder="1" applyAlignment="1">
      <alignment horizontal="center" vertical="center"/>
    </xf>
    <xf numFmtId="20" fontId="7" fillId="4" borderId="12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28" fillId="0" borderId="0" xfId="2" applyNumberFormat="1" applyFont="1" applyBorder="1" applyAlignment="1">
      <alignment horizontal="center" vertical="center"/>
    </xf>
    <xf numFmtId="0" fontId="29" fillId="0" borderId="0" xfId="2" applyNumberFormat="1" applyFont="1" applyAlignment="1">
      <alignment horizontal="left" vertical="center"/>
    </xf>
    <xf numFmtId="0" fontId="28" fillId="0" borderId="0" xfId="2" applyNumberFormat="1" applyFont="1" applyAlignment="1">
      <alignment horizontal="left" vertical="center"/>
    </xf>
    <xf numFmtId="0" fontId="28" fillId="0" borderId="0" xfId="2" applyNumberFormat="1" applyFont="1" applyAlignment="1">
      <alignment horizontal="center" vertical="center"/>
    </xf>
    <xf numFmtId="0" fontId="27" fillId="0" borderId="0" xfId="2" applyNumberFormat="1" applyFont="1" applyBorder="1" applyAlignment="1">
      <alignment horizontal="center" vertical="center"/>
    </xf>
    <xf numFmtId="0" fontId="30" fillId="0" borderId="0" xfId="2" applyNumberFormat="1" applyFont="1" applyBorder="1" applyAlignment="1">
      <alignment vertical="center"/>
    </xf>
    <xf numFmtId="0" fontId="29" fillId="0" borderId="0" xfId="2" applyNumberFormat="1" applyFont="1" applyBorder="1" applyAlignment="1">
      <alignment horizontal="center" vertical="center"/>
    </xf>
    <xf numFmtId="0" fontId="30" fillId="0" borderId="0" xfId="2" applyNumberFormat="1" applyFont="1" applyBorder="1" applyAlignment="1">
      <alignment horizontal="center" vertical="center"/>
    </xf>
    <xf numFmtId="0" fontId="31" fillId="0" borderId="0" xfId="2" applyNumberFormat="1" applyFont="1" applyBorder="1" applyAlignment="1">
      <alignment horizontal="left" vertical="center"/>
    </xf>
    <xf numFmtId="0" fontId="30" fillId="0" borderId="0" xfId="2" applyNumberFormat="1" applyFont="1" applyBorder="1" applyAlignment="1">
      <alignment horizontal="left"/>
    </xf>
    <xf numFmtId="0" fontId="35" fillId="12" borderId="16" xfId="2" applyNumberFormat="1" applyFont="1" applyFill="1" applyBorder="1" applyAlignment="1">
      <alignment horizontal="center" vertical="center"/>
    </xf>
    <xf numFmtId="0" fontId="13" fillId="12" borderId="16" xfId="2" applyNumberFormat="1" applyFont="1" applyFill="1" applyBorder="1" applyAlignment="1">
      <alignment horizontal="center" vertical="center"/>
    </xf>
    <xf numFmtId="0" fontId="29" fillId="0" borderId="0" xfId="2" applyNumberFormat="1" applyFont="1" applyBorder="1" applyAlignment="1">
      <alignment vertical="center"/>
    </xf>
    <xf numFmtId="0" fontId="29" fillId="0" borderId="0" xfId="2" applyNumberFormat="1" applyFont="1" applyBorder="1" applyAlignment="1">
      <alignment horizontal="left" vertical="center"/>
    </xf>
    <xf numFmtId="0" fontId="30" fillId="0" borderId="0" xfId="2" applyNumberFormat="1" applyFont="1" applyBorder="1" applyAlignment="1"/>
    <xf numFmtId="0" fontId="30" fillId="10" borderId="35" xfId="2" applyNumberFormat="1" applyFont="1" applyFill="1" applyBorder="1" applyAlignment="1">
      <alignment vertical="center" shrinkToFit="1"/>
    </xf>
    <xf numFmtId="0" fontId="30" fillId="10" borderId="36" xfId="2" applyNumberFormat="1" applyFont="1" applyFill="1" applyBorder="1" applyAlignment="1">
      <alignment vertical="center" shrinkToFit="1"/>
    </xf>
    <xf numFmtId="0" fontId="30" fillId="10" borderId="37" xfId="2" applyNumberFormat="1" applyFont="1" applyFill="1" applyBorder="1" applyAlignment="1">
      <alignment vertical="center" shrinkToFit="1"/>
    </xf>
    <xf numFmtId="0" fontId="30" fillId="0" borderId="4" xfId="2" applyNumberFormat="1" applyFont="1" applyBorder="1" applyAlignment="1">
      <alignment horizontal="center" vertical="center" shrinkToFit="1"/>
    </xf>
    <xf numFmtId="0" fontId="30" fillId="0" borderId="5" xfId="2" applyNumberFormat="1" applyFont="1" applyBorder="1" applyAlignment="1">
      <alignment horizontal="center" vertical="center" shrinkToFit="1"/>
    </xf>
    <xf numFmtId="0" fontId="36" fillId="0" borderId="6" xfId="2" applyNumberFormat="1" applyFont="1" applyBorder="1" applyAlignment="1">
      <alignment horizontal="center" vertical="center" shrinkToFit="1"/>
    </xf>
    <xf numFmtId="0" fontId="36" fillId="0" borderId="5" xfId="2" applyNumberFormat="1" applyFont="1" applyBorder="1" applyAlignment="1">
      <alignment horizontal="center" vertical="center" shrinkToFit="1"/>
    </xf>
    <xf numFmtId="0" fontId="30" fillId="11" borderId="5" xfId="2" applyNumberFormat="1" applyFont="1" applyFill="1" applyBorder="1" applyAlignment="1">
      <alignment horizontal="center" vertical="center" shrinkToFit="1"/>
    </xf>
    <xf numFmtId="0" fontId="29" fillId="0" borderId="3" xfId="2" applyNumberFormat="1" applyFont="1" applyBorder="1" applyAlignment="1">
      <alignment vertical="center"/>
    </xf>
    <xf numFmtId="0" fontId="28" fillId="0" borderId="23" xfId="2" applyNumberFormat="1" applyFont="1" applyBorder="1" applyAlignment="1">
      <alignment horizontal="center" vertical="center"/>
    </xf>
    <xf numFmtId="0" fontId="36" fillId="11" borderId="6" xfId="2" applyNumberFormat="1" applyFont="1" applyFill="1" applyBorder="1" applyAlignment="1">
      <alignment horizontal="center" vertical="center" shrinkToFit="1"/>
    </xf>
    <xf numFmtId="0" fontId="30" fillId="11" borderId="4" xfId="2" applyNumberFormat="1" applyFont="1" applyFill="1" applyBorder="1" applyAlignment="1">
      <alignment horizontal="center" vertical="center" shrinkToFit="1"/>
    </xf>
    <xf numFmtId="0" fontId="36" fillId="11" borderId="5" xfId="2" applyNumberFormat="1" applyFont="1" applyFill="1" applyBorder="1" applyAlignment="1">
      <alignment horizontal="center" vertical="center" shrinkToFit="1"/>
    </xf>
    <xf numFmtId="0" fontId="13" fillId="0" borderId="16" xfId="2" applyNumberFormat="1" applyFont="1" applyFill="1" applyBorder="1" applyAlignment="1">
      <alignment horizontal="center" vertical="center"/>
    </xf>
    <xf numFmtId="0" fontId="30" fillId="11" borderId="39" xfId="2" applyNumberFormat="1" applyFont="1" applyFill="1" applyBorder="1" applyAlignment="1">
      <alignment horizontal="center" vertical="center" shrinkToFit="1"/>
    </xf>
    <xf numFmtId="0" fontId="36" fillId="11" borderId="56" xfId="2" applyNumberFormat="1" applyFont="1" applyFill="1" applyBorder="1" applyAlignment="1">
      <alignment horizontal="center" vertical="center" shrinkToFit="1"/>
    </xf>
    <xf numFmtId="0" fontId="30" fillId="11" borderId="57" xfId="2" applyNumberFormat="1" applyFont="1" applyFill="1" applyBorder="1" applyAlignment="1">
      <alignment horizontal="center" vertical="center" shrinkToFit="1"/>
    </xf>
    <xf numFmtId="0" fontId="36" fillId="11" borderId="39" xfId="2" applyNumberFormat="1" applyFont="1" applyFill="1" applyBorder="1" applyAlignment="1">
      <alignment horizontal="center" vertical="center" shrinkToFit="1"/>
    </xf>
    <xf numFmtId="0" fontId="36" fillId="0" borderId="0" xfId="2" applyNumberFormat="1" applyFont="1" applyBorder="1" applyAlignment="1">
      <alignment vertical="center"/>
    </xf>
    <xf numFmtId="0" fontId="30" fillId="0" borderId="0" xfId="2" applyNumberFormat="1" applyFont="1" applyFill="1" applyBorder="1" applyAlignment="1">
      <alignment vertical="center"/>
    </xf>
    <xf numFmtId="0" fontId="37" fillId="0" borderId="0" xfId="2" applyNumberFormat="1" applyFont="1" applyBorder="1" applyAlignment="1">
      <alignment horizontal="left" vertical="center"/>
    </xf>
    <xf numFmtId="0" fontId="38" fillId="0" borderId="0" xfId="2" applyNumberFormat="1" applyFont="1" applyBorder="1" applyAlignment="1">
      <alignment vertical="center"/>
    </xf>
    <xf numFmtId="0" fontId="39" fillId="5" borderId="0" xfId="2" applyNumberFormat="1" applyFont="1" applyFill="1" applyBorder="1" applyAlignment="1">
      <alignment horizontal="left" vertical="center"/>
    </xf>
    <xf numFmtId="0" fontId="40" fillId="5" borderId="0" xfId="2" applyNumberFormat="1" applyFont="1" applyFill="1" applyBorder="1" applyAlignment="1">
      <alignment horizontal="center" vertical="center"/>
    </xf>
    <xf numFmtId="0" fontId="30" fillId="10" borderId="4" xfId="2" applyNumberFormat="1" applyFont="1" applyFill="1" applyBorder="1" applyAlignment="1">
      <alignment horizontal="center" vertical="center" shrinkToFit="1"/>
    </xf>
    <xf numFmtId="0" fontId="30" fillId="10" borderId="5" xfId="2" applyNumberFormat="1" applyFont="1" applyFill="1" applyBorder="1" applyAlignment="1">
      <alignment horizontal="center" vertical="center" shrinkToFit="1"/>
    </xf>
    <xf numFmtId="0" fontId="36" fillId="10" borderId="6" xfId="2" applyNumberFormat="1" applyFont="1" applyFill="1" applyBorder="1" applyAlignment="1">
      <alignment horizontal="center" vertical="center" shrinkToFit="1"/>
    </xf>
    <xf numFmtId="0" fontId="41" fillId="4" borderId="0" xfId="2" applyNumberFormat="1" applyFont="1" applyFill="1" applyBorder="1" applyAlignment="1">
      <alignment horizontal="left" vertical="center"/>
    </xf>
    <xf numFmtId="0" fontId="42" fillId="4" borderId="0" xfId="2" applyNumberFormat="1" applyFont="1" applyFill="1" applyBorder="1" applyAlignment="1">
      <alignment horizontal="center" vertical="center"/>
    </xf>
    <xf numFmtId="0" fontId="41" fillId="6" borderId="0" xfId="2" applyNumberFormat="1" applyFont="1" applyFill="1" applyBorder="1" applyAlignment="1">
      <alignment horizontal="left" vertical="center"/>
    </xf>
    <xf numFmtId="0" fontId="42" fillId="6" borderId="0" xfId="2" applyNumberFormat="1" applyFont="1" applyFill="1" applyBorder="1" applyAlignment="1">
      <alignment horizontal="center" vertical="center"/>
    </xf>
    <xf numFmtId="0" fontId="32" fillId="0" borderId="0" xfId="2" applyNumberFormat="1" applyFont="1" applyBorder="1" applyAlignment="1">
      <alignment vertical="center"/>
    </xf>
    <xf numFmtId="0" fontId="41" fillId="7" borderId="0" xfId="2" applyNumberFormat="1" applyFont="1" applyFill="1" applyBorder="1" applyAlignment="1">
      <alignment horizontal="left" vertical="center"/>
    </xf>
    <xf numFmtId="0" fontId="42" fillId="7" borderId="0" xfId="2" applyNumberFormat="1" applyFont="1" applyFill="1" applyBorder="1" applyAlignment="1">
      <alignment horizontal="center" vertical="center"/>
    </xf>
    <xf numFmtId="0" fontId="43" fillId="0" borderId="0" xfId="2" applyNumberFormat="1" applyFont="1" applyBorder="1" applyAlignment="1">
      <alignment horizontal="left" vertical="center"/>
    </xf>
    <xf numFmtId="0" fontId="41" fillId="8" borderId="0" xfId="2" applyNumberFormat="1" applyFont="1" applyFill="1" applyBorder="1" applyAlignment="1">
      <alignment horizontal="left" vertical="center"/>
    </xf>
    <xf numFmtId="0" fontId="42" fillId="8" borderId="0" xfId="2" applyNumberFormat="1" applyFont="1" applyFill="1" applyBorder="1" applyAlignment="1">
      <alignment horizontal="center" vertical="center"/>
    </xf>
    <xf numFmtId="0" fontId="40" fillId="9" borderId="0" xfId="2" applyNumberFormat="1" applyFont="1" applyFill="1" applyBorder="1" applyAlignment="1">
      <alignment horizontal="center" vertical="center"/>
    </xf>
    <xf numFmtId="0" fontId="39" fillId="9" borderId="0" xfId="2" applyNumberFormat="1" applyFont="1" applyFill="1" applyBorder="1" applyAlignment="1">
      <alignment horizontal="left" vertical="center"/>
    </xf>
    <xf numFmtId="0" fontId="8" fillId="3" borderId="40" xfId="2" applyNumberFormat="1" applyFont="1" applyFill="1" applyBorder="1" applyAlignment="1">
      <alignment horizontal="center" vertical="center" shrinkToFit="1"/>
    </xf>
    <xf numFmtId="0" fontId="8" fillId="3" borderId="41" xfId="2" applyNumberFormat="1" applyFont="1" applyFill="1" applyBorder="1" applyAlignment="1">
      <alignment horizontal="center" vertical="center"/>
    </xf>
    <xf numFmtId="0" fontId="8" fillId="3" borderId="41" xfId="2" applyNumberFormat="1" applyFont="1" applyFill="1" applyBorder="1" applyAlignment="1">
      <alignment horizontal="center" vertical="center" shrinkToFit="1"/>
    </xf>
    <xf numFmtId="0" fontId="8" fillId="3" borderId="42" xfId="2" applyNumberFormat="1" applyFont="1" applyFill="1" applyBorder="1" applyAlignment="1">
      <alignment horizontal="center" vertical="center" shrinkToFit="1"/>
    </xf>
    <xf numFmtId="0" fontId="13" fillId="12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30" fillId="10" borderId="39" xfId="2" applyNumberFormat="1" applyFont="1" applyFill="1" applyBorder="1" applyAlignment="1">
      <alignment horizontal="center" vertical="center" shrinkToFit="1"/>
    </xf>
    <xf numFmtId="0" fontId="36" fillId="10" borderId="56" xfId="2" applyNumberFormat="1" applyFont="1" applyFill="1" applyBorder="1" applyAlignment="1">
      <alignment horizontal="center" vertical="center" shrinkToFit="1"/>
    </xf>
    <xf numFmtId="0" fontId="30" fillId="10" borderId="57" xfId="2" applyNumberFormat="1" applyFont="1" applyFill="1" applyBorder="1" applyAlignment="1">
      <alignment horizontal="center" vertical="center" shrinkToFit="1"/>
    </xf>
    <xf numFmtId="0" fontId="36" fillId="10" borderId="39" xfId="2" applyNumberFormat="1" applyFont="1" applyFill="1" applyBorder="1" applyAlignment="1">
      <alignment horizontal="center" vertical="center" shrinkToFit="1"/>
    </xf>
    <xf numFmtId="0" fontId="15" fillId="6" borderId="16" xfId="0" applyFont="1" applyFill="1" applyBorder="1" applyAlignment="1">
      <alignment horizontal="center" vertical="center"/>
    </xf>
    <xf numFmtId="56" fontId="4" fillId="8" borderId="0" xfId="0" applyNumberFormat="1" applyFont="1" applyFill="1" applyAlignment="1">
      <alignment horizontal="left" vertical="center"/>
    </xf>
    <xf numFmtId="56" fontId="4" fillId="8" borderId="0" xfId="0" applyNumberFormat="1" applyFont="1" applyFill="1">
      <alignment vertical="center"/>
    </xf>
    <xf numFmtId="0" fontId="7" fillId="8" borderId="0" xfId="0" applyFont="1" applyFill="1">
      <alignment vertical="center"/>
    </xf>
    <xf numFmtId="0" fontId="46" fillId="7" borderId="0" xfId="0" applyFont="1" applyFill="1" applyAlignment="1">
      <alignment horizontal="left" vertical="center"/>
    </xf>
    <xf numFmtId="0" fontId="46" fillId="7" borderId="0" xfId="0" applyFont="1" applyFill="1">
      <alignment vertical="center"/>
    </xf>
    <xf numFmtId="0" fontId="20" fillId="13" borderId="16" xfId="0" applyFont="1" applyFill="1" applyBorder="1" applyAlignment="1">
      <alignment horizontal="center" vertical="center" shrinkToFit="1"/>
    </xf>
    <xf numFmtId="0" fontId="20" fillId="13" borderId="4" xfId="0" applyFont="1" applyFill="1" applyBorder="1" applyAlignment="1">
      <alignment horizontal="center" vertical="center" shrinkToFit="1"/>
    </xf>
    <xf numFmtId="0" fontId="20" fillId="13" borderId="6" xfId="0" applyFont="1" applyFill="1" applyBorder="1" applyAlignment="1">
      <alignment horizontal="center" vertical="center" shrinkToFit="1"/>
    </xf>
    <xf numFmtId="0" fontId="20" fillId="6" borderId="16" xfId="0" applyFont="1" applyFill="1" applyBorder="1" applyAlignment="1">
      <alignment horizontal="center" vertical="center" shrinkToFit="1"/>
    </xf>
    <xf numFmtId="0" fontId="20" fillId="6" borderId="4" xfId="0" applyFont="1" applyFill="1" applyBorder="1" applyAlignment="1">
      <alignment horizontal="center" vertical="center" shrinkToFit="1"/>
    </xf>
    <xf numFmtId="0" fontId="15" fillId="6" borderId="5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 shrinkToFit="1"/>
    </xf>
    <xf numFmtId="0" fontId="15" fillId="6" borderId="4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5" fillId="13" borderId="4" xfId="0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 shrinkToFit="1"/>
    </xf>
    <xf numFmtId="0" fontId="15" fillId="13" borderId="4" xfId="0" applyFont="1" applyFill="1" applyBorder="1" applyAlignment="1">
      <alignment horizontal="center" vertical="center" shrinkToFit="1"/>
    </xf>
    <xf numFmtId="0" fontId="15" fillId="7" borderId="16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left" vertical="center"/>
    </xf>
    <xf numFmtId="0" fontId="24" fillId="9" borderId="5" xfId="0" applyFont="1" applyFill="1" applyBorder="1" applyAlignment="1">
      <alignment horizontal="left" vertical="center"/>
    </xf>
    <xf numFmtId="0" fontId="24" fillId="9" borderId="6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0" fontId="15" fillId="3" borderId="6" xfId="0" applyFont="1" applyFill="1" applyBorder="1" applyAlignment="1">
      <alignment horizontal="center" vertical="center" shrinkToFit="1"/>
    </xf>
    <xf numFmtId="0" fontId="24" fillId="5" borderId="4" xfId="0" applyFont="1" applyFill="1" applyBorder="1" applyAlignment="1">
      <alignment horizontal="left" vertical="center"/>
    </xf>
    <xf numFmtId="0" fontId="24" fillId="5" borderId="5" xfId="0" applyFont="1" applyFill="1" applyBorder="1" applyAlignment="1">
      <alignment horizontal="left" vertical="center"/>
    </xf>
    <xf numFmtId="0" fontId="24" fillId="5" borderId="6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center" vertical="center"/>
    </xf>
    <xf numFmtId="0" fontId="24" fillId="8" borderId="16" xfId="0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 shrinkToFit="1"/>
    </xf>
    <xf numFmtId="0" fontId="15" fillId="6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56" fontId="46" fillId="5" borderId="0" xfId="0" applyNumberFormat="1" applyFont="1" applyFill="1" applyAlignment="1">
      <alignment horizontal="center" vertical="center"/>
    </xf>
    <xf numFmtId="56" fontId="4" fillId="8" borderId="0" xfId="0" applyNumberFormat="1" applyFont="1" applyFill="1" applyAlignment="1">
      <alignment horizontal="center" vertical="center"/>
    </xf>
    <xf numFmtId="56" fontId="26" fillId="5" borderId="2" xfId="0" applyNumberFormat="1" applyFont="1" applyFill="1" applyBorder="1" applyAlignment="1">
      <alignment horizontal="center" vertical="center" shrinkToFit="1"/>
    </xf>
    <xf numFmtId="56" fontId="26" fillId="5" borderId="0" xfId="0" applyNumberFormat="1" applyFont="1" applyFill="1" applyAlignment="1">
      <alignment horizontal="center" vertical="center" shrinkToFit="1"/>
    </xf>
    <xf numFmtId="56" fontId="7" fillId="8" borderId="2" xfId="0" applyNumberFormat="1" applyFont="1" applyFill="1" applyBorder="1" applyAlignment="1">
      <alignment horizontal="center" vertical="center" shrinkToFit="1"/>
    </xf>
    <xf numFmtId="56" fontId="7" fillId="8" borderId="0" xfId="0" applyNumberFormat="1" applyFont="1" applyFill="1" applyAlignment="1">
      <alignment horizontal="center" vertical="center" shrinkToFit="1"/>
    </xf>
    <xf numFmtId="0" fontId="26" fillId="7" borderId="0" xfId="0" applyFont="1" applyFill="1" applyAlignment="1">
      <alignment horizontal="center" vertical="center" shrinkToFit="1"/>
    </xf>
    <xf numFmtId="0" fontId="26" fillId="7" borderId="1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8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4" fillId="0" borderId="33" xfId="2" applyNumberFormat="1" applyFont="1" applyBorder="1" applyAlignment="1">
      <alignment horizontal="center" vertical="center"/>
    </xf>
    <xf numFmtId="0" fontId="8" fillId="0" borderId="52" xfId="2" applyNumberFormat="1" applyFont="1" applyFill="1" applyBorder="1" applyAlignment="1">
      <alignment horizontal="center" vertical="center" shrinkToFit="1"/>
    </xf>
    <xf numFmtId="0" fontId="8" fillId="0" borderId="48" xfId="2" applyNumberFormat="1" applyFont="1" applyFill="1" applyBorder="1" applyAlignment="1">
      <alignment horizontal="center" vertical="center" shrinkToFit="1"/>
    </xf>
    <xf numFmtId="0" fontId="8" fillId="0" borderId="45" xfId="2" applyNumberFormat="1" applyFont="1" applyFill="1" applyBorder="1" applyAlignment="1">
      <alignment horizontal="center" vertical="center" shrinkToFit="1"/>
    </xf>
    <xf numFmtId="0" fontId="8" fillId="0" borderId="25" xfId="2" applyNumberFormat="1" applyFont="1" applyBorder="1" applyAlignment="1">
      <alignment horizontal="center" vertical="center"/>
    </xf>
    <xf numFmtId="0" fontId="8" fillId="0" borderId="17" xfId="2" applyNumberFormat="1" applyFont="1" applyBorder="1" applyAlignment="1">
      <alignment horizontal="center" vertical="center"/>
    </xf>
    <xf numFmtId="0" fontId="8" fillId="0" borderId="26" xfId="2" applyNumberFormat="1" applyFont="1" applyFill="1" applyBorder="1" applyAlignment="1">
      <alignment horizontal="center" vertical="center" shrinkToFit="1"/>
    </xf>
    <xf numFmtId="0" fontId="8" fillId="0" borderId="18" xfId="2" applyNumberFormat="1" applyFont="1" applyFill="1" applyBorder="1" applyAlignment="1">
      <alignment horizontal="center" vertical="center" shrinkToFit="1"/>
    </xf>
    <xf numFmtId="0" fontId="30" fillId="3" borderId="33" xfId="2" applyNumberFormat="1" applyFont="1" applyFill="1" applyBorder="1" applyAlignment="1">
      <alignment horizontal="center" vertical="center" shrinkToFit="1"/>
    </xf>
    <xf numFmtId="0" fontId="30" fillId="3" borderId="0" xfId="2" applyNumberFormat="1" applyFont="1" applyFill="1" applyBorder="1" applyAlignment="1">
      <alignment horizontal="center" vertical="center" shrinkToFit="1"/>
    </xf>
    <xf numFmtId="0" fontId="30" fillId="3" borderId="47" xfId="2" applyNumberFormat="1" applyFont="1" applyFill="1" applyBorder="1" applyAlignment="1">
      <alignment horizontal="center" vertical="center" shrinkToFit="1"/>
    </xf>
    <xf numFmtId="0" fontId="30" fillId="3" borderId="3" xfId="2" applyNumberFormat="1" applyFont="1" applyFill="1" applyBorder="1" applyAlignment="1">
      <alignment horizontal="center" vertical="center" shrinkToFit="1"/>
    </xf>
    <xf numFmtId="0" fontId="30" fillId="10" borderId="33" xfId="2" applyNumberFormat="1" applyFont="1" applyFill="1" applyBorder="1" applyAlignment="1">
      <alignment horizontal="center" vertical="center" shrinkToFit="1"/>
    </xf>
    <xf numFmtId="0" fontId="30" fillId="10" borderId="0" xfId="2" applyNumberFormat="1" applyFont="1" applyFill="1" applyBorder="1" applyAlignment="1">
      <alignment horizontal="center" vertical="center" shrinkToFit="1"/>
    </xf>
    <xf numFmtId="0" fontId="30" fillId="10" borderId="23" xfId="2" applyNumberFormat="1" applyFont="1" applyFill="1" applyBorder="1" applyAlignment="1">
      <alignment horizontal="center" vertical="center" shrinkToFit="1"/>
    </xf>
    <xf numFmtId="0" fontId="30" fillId="0" borderId="17" xfId="2" applyNumberFormat="1" applyFont="1" applyFill="1" applyBorder="1" applyAlignment="1">
      <alignment horizontal="center" vertical="center"/>
    </xf>
    <xf numFmtId="0" fontId="30" fillId="0" borderId="3" xfId="2" applyNumberFormat="1" applyFont="1" applyFill="1" applyBorder="1" applyAlignment="1">
      <alignment horizontal="center" vertical="center"/>
    </xf>
    <xf numFmtId="0" fontId="30" fillId="0" borderId="19" xfId="2" applyNumberFormat="1" applyFont="1" applyFill="1" applyBorder="1" applyAlignment="1">
      <alignment horizontal="center" vertical="center"/>
    </xf>
    <xf numFmtId="0" fontId="30" fillId="10" borderId="50" xfId="2" applyNumberFormat="1" applyFont="1" applyFill="1" applyBorder="1" applyAlignment="1">
      <alignment horizontal="center" vertical="center" shrinkToFit="1"/>
    </xf>
    <xf numFmtId="0" fontId="30" fillId="10" borderId="11" xfId="2" applyNumberFormat="1" applyFont="1" applyFill="1" applyBorder="1" applyAlignment="1">
      <alignment horizontal="center" vertical="center" shrinkToFit="1"/>
    </xf>
    <xf numFmtId="0" fontId="30" fillId="10" borderId="12" xfId="2" applyNumberFormat="1" applyFont="1" applyFill="1" applyBorder="1" applyAlignment="1">
      <alignment horizontal="center" vertical="center" shrinkToFit="1"/>
    </xf>
    <xf numFmtId="0" fontId="8" fillId="0" borderId="10" xfId="2" applyNumberFormat="1" applyFont="1" applyBorder="1" applyAlignment="1">
      <alignment horizontal="center" vertical="center"/>
    </xf>
    <xf numFmtId="0" fontId="8" fillId="0" borderId="9" xfId="2" applyNumberFormat="1" applyFont="1" applyFill="1" applyBorder="1" applyAlignment="1">
      <alignment horizontal="center" vertical="center" shrinkToFit="1"/>
    </xf>
    <xf numFmtId="0" fontId="33" fillId="0" borderId="46" xfId="2" applyNumberFormat="1" applyFont="1" applyFill="1" applyBorder="1" applyAlignment="1">
      <alignment horizontal="center" vertical="center" shrinkToFit="1"/>
    </xf>
    <xf numFmtId="0" fontId="33" fillId="0" borderId="49" xfId="2" applyNumberFormat="1" applyFont="1" applyFill="1" applyBorder="1" applyAlignment="1">
      <alignment horizontal="center" vertical="center" shrinkToFit="1"/>
    </xf>
    <xf numFmtId="0" fontId="30" fillId="0" borderId="4" xfId="2" applyNumberFormat="1" applyFont="1" applyFill="1" applyBorder="1" applyAlignment="1">
      <alignment horizontal="center" vertical="center"/>
    </xf>
    <xf numFmtId="0" fontId="30" fillId="0" borderId="5" xfId="2" applyNumberFormat="1" applyFont="1" applyFill="1" applyBorder="1" applyAlignment="1">
      <alignment horizontal="center" vertical="center"/>
    </xf>
    <xf numFmtId="0" fontId="30" fillId="0" borderId="6" xfId="2" applyNumberFormat="1" applyFont="1" applyFill="1" applyBorder="1" applyAlignment="1">
      <alignment horizontal="center" vertical="center"/>
    </xf>
    <xf numFmtId="0" fontId="30" fillId="10" borderId="4" xfId="2" applyNumberFormat="1" applyFont="1" applyFill="1" applyBorder="1" applyAlignment="1">
      <alignment horizontal="center" vertical="center"/>
    </xf>
    <xf numFmtId="0" fontId="30" fillId="10" borderId="5" xfId="2" applyNumberFormat="1" applyFont="1" applyFill="1" applyBorder="1" applyAlignment="1">
      <alignment horizontal="center" vertical="center"/>
    </xf>
    <xf numFmtId="0" fontId="30" fillId="3" borderId="43" xfId="2" applyNumberFormat="1" applyFont="1" applyFill="1" applyBorder="1" applyAlignment="1">
      <alignment horizontal="center" vertical="center" shrinkToFit="1"/>
    </xf>
    <xf numFmtId="0" fontId="30" fillId="3" borderId="41" xfId="2" applyNumberFormat="1" applyFont="1" applyFill="1" applyBorder="1" applyAlignment="1">
      <alignment horizontal="center" vertical="center" shrinkToFit="1"/>
    </xf>
    <xf numFmtId="0" fontId="30" fillId="3" borderId="44" xfId="2" applyNumberFormat="1" applyFont="1" applyFill="1" applyBorder="1" applyAlignment="1">
      <alignment horizontal="center" vertical="center" shrinkToFit="1"/>
    </xf>
    <xf numFmtId="0" fontId="30" fillId="3" borderId="61" xfId="2" applyNumberFormat="1" applyFont="1" applyFill="1" applyBorder="1" applyAlignment="1">
      <alignment horizontal="center" vertical="center" shrinkToFit="1"/>
    </xf>
    <xf numFmtId="0" fontId="30" fillId="10" borderId="44" xfId="2" applyNumberFormat="1" applyFont="1" applyFill="1" applyBorder="1" applyAlignment="1">
      <alignment horizontal="center" vertical="center" shrinkToFit="1"/>
    </xf>
    <xf numFmtId="0" fontId="30" fillId="10" borderId="61" xfId="2" applyNumberFormat="1" applyFont="1" applyFill="1" applyBorder="1" applyAlignment="1">
      <alignment horizontal="center" vertical="center" shrinkToFit="1"/>
    </xf>
    <xf numFmtId="0" fontId="30" fillId="10" borderId="51" xfId="2" applyNumberFormat="1" applyFont="1" applyFill="1" applyBorder="1" applyAlignment="1">
      <alignment horizontal="center" vertical="center" shrinkToFit="1"/>
    </xf>
    <xf numFmtId="0" fontId="30" fillId="10" borderId="35" xfId="2" applyNumberFormat="1" applyFont="1" applyFill="1" applyBorder="1" applyAlignment="1">
      <alignment horizontal="center" vertical="center" shrinkToFit="1"/>
    </xf>
    <xf numFmtId="0" fontId="30" fillId="10" borderId="36" xfId="2" applyNumberFormat="1" applyFont="1" applyFill="1" applyBorder="1" applyAlignment="1">
      <alignment horizontal="center" vertical="center" shrinkToFit="1"/>
    </xf>
    <xf numFmtId="0" fontId="30" fillId="10" borderId="55" xfId="2" applyNumberFormat="1" applyFont="1" applyFill="1" applyBorder="1" applyAlignment="1">
      <alignment horizontal="center" vertical="center" shrinkToFit="1"/>
    </xf>
    <xf numFmtId="0" fontId="30" fillId="10" borderId="6" xfId="2" applyNumberFormat="1" applyFont="1" applyFill="1" applyBorder="1" applyAlignment="1">
      <alignment horizontal="center" vertical="center"/>
    </xf>
    <xf numFmtId="0" fontId="30" fillId="10" borderId="17" xfId="2" applyNumberFormat="1" applyFont="1" applyFill="1" applyBorder="1" applyAlignment="1">
      <alignment horizontal="center" vertical="center"/>
    </xf>
    <xf numFmtId="0" fontId="30" fillId="10" borderId="3" xfId="2" applyNumberFormat="1" applyFont="1" applyFill="1" applyBorder="1" applyAlignment="1">
      <alignment horizontal="center" vertical="center"/>
    </xf>
    <xf numFmtId="0" fontId="8" fillId="0" borderId="38" xfId="2" applyNumberFormat="1" applyFont="1" applyBorder="1" applyAlignment="1">
      <alignment horizontal="center" vertical="center"/>
    </xf>
    <xf numFmtId="0" fontId="8" fillId="0" borderId="59" xfId="2" applyNumberFormat="1" applyFont="1" applyFill="1" applyBorder="1" applyAlignment="1">
      <alignment horizontal="center" vertical="center" shrinkToFit="1"/>
    </xf>
    <xf numFmtId="0" fontId="30" fillId="3" borderId="50" xfId="2" applyNumberFormat="1" applyFont="1" applyFill="1" applyBorder="1" applyAlignment="1">
      <alignment horizontal="center" vertical="center" shrinkToFit="1"/>
    </xf>
    <xf numFmtId="0" fontId="30" fillId="3" borderId="11" xfId="2" applyNumberFormat="1" applyFont="1" applyFill="1" applyBorder="1" applyAlignment="1">
      <alignment horizontal="center" vertical="center" shrinkToFit="1"/>
    </xf>
    <xf numFmtId="0" fontId="30" fillId="3" borderId="51" xfId="2" applyNumberFormat="1" applyFont="1" applyFill="1" applyBorder="1" applyAlignment="1">
      <alignment horizontal="center" vertical="center" shrinkToFit="1"/>
    </xf>
    <xf numFmtId="0" fontId="30" fillId="3" borderId="54" xfId="2" applyNumberFormat="1" applyFont="1" applyFill="1" applyBorder="1" applyAlignment="1">
      <alignment horizontal="center" vertical="center" shrinkToFit="1"/>
    </xf>
    <xf numFmtId="0" fontId="30" fillId="11" borderId="5" xfId="2" applyNumberFormat="1" applyFont="1" applyFill="1" applyBorder="1" applyAlignment="1">
      <alignment horizontal="center" vertical="center"/>
    </xf>
    <xf numFmtId="0" fontId="30" fillId="11" borderId="6" xfId="2" applyNumberFormat="1" applyFont="1" applyFill="1" applyBorder="1" applyAlignment="1">
      <alignment horizontal="center" vertical="center"/>
    </xf>
    <xf numFmtId="0" fontId="30" fillId="11" borderId="62" xfId="2" applyNumberFormat="1" applyFont="1" applyFill="1" applyBorder="1" applyAlignment="1">
      <alignment horizontal="center" vertical="center"/>
    </xf>
    <xf numFmtId="0" fontId="30" fillId="11" borderId="34" xfId="2" applyNumberFormat="1" applyFont="1" applyFill="1" applyBorder="1" applyAlignment="1">
      <alignment horizontal="center" vertical="center"/>
    </xf>
    <xf numFmtId="0" fontId="30" fillId="11" borderId="63" xfId="2" applyNumberFormat="1" applyFont="1" applyFill="1" applyBorder="1" applyAlignment="1">
      <alignment horizontal="center" vertical="center"/>
    </xf>
    <xf numFmtId="0" fontId="30" fillId="3" borderId="40" xfId="2" applyNumberFormat="1" applyFont="1" applyFill="1" applyBorder="1" applyAlignment="1">
      <alignment horizontal="center" vertical="center" shrinkToFit="1"/>
    </xf>
    <xf numFmtId="0" fontId="30" fillId="3" borderId="42" xfId="2" applyNumberFormat="1" applyFont="1" applyFill="1" applyBorder="1" applyAlignment="1">
      <alignment horizontal="center" vertical="center" shrinkToFit="1"/>
    </xf>
    <xf numFmtId="0" fontId="30" fillId="11" borderId="3" xfId="2" applyNumberFormat="1" applyFont="1" applyFill="1" applyBorder="1" applyAlignment="1">
      <alignment horizontal="center" vertical="center"/>
    </xf>
    <xf numFmtId="0" fontId="33" fillId="0" borderId="53" xfId="2" applyNumberFormat="1" applyFont="1" applyFill="1" applyBorder="1" applyAlignment="1">
      <alignment horizontal="center" vertical="center" shrinkToFit="1"/>
    </xf>
    <xf numFmtId="0" fontId="30" fillId="11" borderId="4" xfId="2" applyNumberFormat="1" applyFont="1" applyFill="1" applyBorder="1" applyAlignment="1">
      <alignment horizontal="center" vertical="center"/>
    </xf>
    <xf numFmtId="0" fontId="30" fillId="11" borderId="17" xfId="2" applyNumberFormat="1" applyFont="1" applyFill="1" applyBorder="1" applyAlignment="1">
      <alignment horizontal="center" vertical="center"/>
    </xf>
    <xf numFmtId="0" fontId="33" fillId="0" borderId="60" xfId="2" applyNumberFormat="1" applyFont="1" applyFill="1" applyBorder="1" applyAlignment="1">
      <alignment horizontal="center" vertical="center" shrinkToFit="1"/>
    </xf>
    <xf numFmtId="0" fontId="30" fillId="3" borderId="35" xfId="2" applyNumberFormat="1" applyFont="1" applyFill="1" applyBorder="1" applyAlignment="1">
      <alignment horizontal="center" vertical="center" shrinkToFit="1"/>
    </xf>
    <xf numFmtId="0" fontId="30" fillId="3" borderId="36" xfId="2" applyNumberFormat="1" applyFont="1" applyFill="1" applyBorder="1" applyAlignment="1">
      <alignment horizontal="center" vertical="center" shrinkToFit="1"/>
    </xf>
    <xf numFmtId="0" fontId="30" fillId="3" borderId="55" xfId="2" applyNumberFormat="1" applyFont="1" applyFill="1" applyBorder="1" applyAlignment="1">
      <alignment horizontal="center" vertical="center" shrinkToFit="1"/>
    </xf>
    <xf numFmtId="0" fontId="8" fillId="0" borderId="58" xfId="2" applyNumberFormat="1" applyFont="1" applyFill="1" applyBorder="1" applyAlignment="1">
      <alignment horizontal="center" vertical="center" shrinkToFit="1"/>
    </xf>
    <xf numFmtId="0" fontId="34" fillId="10" borderId="33" xfId="2" applyNumberFormat="1" applyFont="1" applyFill="1" applyBorder="1" applyAlignment="1">
      <alignment horizontal="center" vertical="center"/>
    </xf>
    <xf numFmtId="0" fontId="8" fillId="10" borderId="52" xfId="2" applyNumberFormat="1" applyFont="1" applyFill="1" applyBorder="1" applyAlignment="1">
      <alignment horizontal="center" vertical="center" shrinkToFit="1"/>
    </xf>
    <xf numFmtId="0" fontId="8" fillId="10" borderId="58" xfId="2" applyNumberFormat="1" applyFont="1" applyFill="1" applyBorder="1" applyAlignment="1">
      <alignment horizontal="center" vertical="center" shrinkToFit="1"/>
    </xf>
    <xf numFmtId="0" fontId="8" fillId="10" borderId="10" xfId="2" applyNumberFormat="1" applyFont="1" applyFill="1" applyBorder="1" applyAlignment="1">
      <alignment horizontal="center" vertical="center"/>
    </xf>
    <xf numFmtId="0" fontId="8" fillId="10" borderId="38" xfId="2" applyNumberFormat="1" applyFont="1" applyFill="1" applyBorder="1" applyAlignment="1">
      <alignment horizontal="center" vertical="center"/>
    </xf>
    <xf numFmtId="0" fontId="32" fillId="0" borderId="0" xfId="2" applyNumberFormat="1" applyFont="1" applyBorder="1" applyAlignment="1">
      <alignment horizontal="center" vertical="center"/>
    </xf>
    <xf numFmtId="0" fontId="8" fillId="10" borderId="9" xfId="2" applyNumberFormat="1" applyFont="1" applyFill="1" applyBorder="1" applyAlignment="1">
      <alignment horizontal="center" vertical="center" shrinkToFit="1"/>
    </xf>
    <xf numFmtId="0" fontId="8" fillId="10" borderId="59" xfId="2" applyNumberFormat="1" applyFont="1" applyFill="1" applyBorder="1" applyAlignment="1">
      <alignment horizontal="center" vertical="center" shrinkToFit="1"/>
    </xf>
    <xf numFmtId="0" fontId="33" fillId="10" borderId="53" xfId="2" applyNumberFormat="1" applyFont="1" applyFill="1" applyBorder="1" applyAlignment="1">
      <alignment horizontal="center" vertical="center" shrinkToFit="1"/>
    </xf>
    <xf numFmtId="0" fontId="33" fillId="10" borderId="60" xfId="2" applyNumberFormat="1" applyFont="1" applyFill="1" applyBorder="1" applyAlignment="1">
      <alignment horizontal="center" vertical="center" shrinkToFit="1"/>
    </xf>
    <xf numFmtId="0" fontId="8" fillId="0" borderId="10" xfId="2" applyNumberFormat="1" applyFont="1" applyFill="1" applyBorder="1" applyAlignment="1">
      <alignment horizontal="center" vertical="center"/>
    </xf>
    <xf numFmtId="0" fontId="8" fillId="0" borderId="38" xfId="2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59"/>
  <sheetViews>
    <sheetView tabSelected="1" view="pageBreakPreview" zoomScaleNormal="85" zoomScaleSheetLayoutView="100" workbookViewId="0"/>
  </sheetViews>
  <sheetFormatPr defaultColWidth="9" defaultRowHeight="13.5" x14ac:dyDescent="0.4"/>
  <cols>
    <col min="1" max="1" width="9.25" style="7" customWidth="1"/>
    <col min="2" max="3" width="7.75" style="7" customWidth="1"/>
    <col min="4" max="6" width="2.875" style="7" customWidth="1"/>
    <col min="7" max="7" width="8.625" style="7" customWidth="1"/>
    <col min="8" max="9" width="7.75" style="7" customWidth="1"/>
    <col min="10" max="10" width="1.75" style="7" customWidth="1"/>
    <col min="11" max="11" width="9" style="7" customWidth="1"/>
    <col min="12" max="13" width="7.75" style="7" customWidth="1"/>
    <col min="14" max="16" width="2.875" style="7" customWidth="1"/>
    <col min="17" max="19" width="7.75" style="7" customWidth="1"/>
    <col min="20" max="20" width="8.75" style="7" customWidth="1"/>
    <col min="21" max="22" width="9" style="7"/>
    <col min="23" max="23" width="10.75" style="7" bestFit="1" customWidth="1"/>
    <col min="24" max="25" width="11.25" style="7" bestFit="1" customWidth="1"/>
    <col min="26" max="16384" width="9" style="7"/>
  </cols>
  <sheetData>
    <row r="1" spans="1:20" ht="27" customHeight="1" x14ac:dyDescent="0.4">
      <c r="A1" s="155" t="s">
        <v>154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  <c r="N1" s="156"/>
      <c r="O1" s="156"/>
      <c r="P1" s="156"/>
      <c r="Q1" s="155"/>
      <c r="R1" s="157"/>
      <c r="S1" s="157"/>
      <c r="T1" s="73"/>
    </row>
    <row r="2" spans="1:20" ht="27" customHeight="1" x14ac:dyDescent="0.4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6"/>
      <c r="N2" s="156"/>
      <c r="O2" s="156"/>
      <c r="P2" s="156"/>
      <c r="Q2" s="158"/>
      <c r="R2" s="157"/>
      <c r="S2" s="157"/>
      <c r="T2" s="73"/>
    </row>
    <row r="3" spans="1:20" ht="27" customHeight="1" x14ac:dyDescent="0.4">
      <c r="A3" s="156" t="s">
        <v>33</v>
      </c>
      <c r="B3" s="156"/>
      <c r="C3" s="156"/>
      <c r="D3" s="156"/>
      <c r="E3" s="156"/>
      <c r="F3" s="156"/>
      <c r="G3" s="156" t="s">
        <v>78</v>
      </c>
      <c r="H3" s="156"/>
      <c r="I3" s="156"/>
      <c r="J3" s="159"/>
      <c r="K3" s="156"/>
      <c r="L3" s="156"/>
      <c r="M3" s="156"/>
      <c r="N3" s="156"/>
      <c r="O3" s="156"/>
      <c r="P3" s="156"/>
      <c r="Q3" s="156"/>
      <c r="R3" s="157"/>
      <c r="S3" s="157"/>
      <c r="T3" s="73"/>
    </row>
    <row r="4" spans="1:20" ht="27" customHeight="1" x14ac:dyDescent="0.4">
      <c r="A4" s="160" t="s">
        <v>77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7"/>
      <c r="S4" s="157"/>
      <c r="T4" s="73"/>
    </row>
    <row r="5" spans="1:20" ht="27" customHeight="1" x14ac:dyDescent="0.4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</row>
    <row r="6" spans="1:20" ht="27" customHeight="1" x14ac:dyDescent="0.4">
      <c r="A6" s="156"/>
      <c r="B6" s="206" t="s">
        <v>71</v>
      </c>
      <c r="C6" s="205" t="s">
        <v>73</v>
      </c>
      <c r="D6" s="336" t="s">
        <v>72</v>
      </c>
      <c r="E6" s="336"/>
      <c r="F6" s="336"/>
      <c r="G6" s="209" t="s">
        <v>74</v>
      </c>
      <c r="H6" s="208" t="s">
        <v>75</v>
      </c>
      <c r="I6" s="207" t="s">
        <v>76</v>
      </c>
      <c r="K6" s="162"/>
      <c r="L6" s="162"/>
      <c r="M6" s="157"/>
      <c r="N6" s="157"/>
      <c r="O6" s="157"/>
      <c r="P6" s="157"/>
      <c r="Q6" s="156"/>
      <c r="R6" s="157"/>
      <c r="S6" s="157"/>
      <c r="T6" s="73"/>
    </row>
    <row r="7" spans="1:20" ht="27" customHeight="1" x14ac:dyDescent="0.4">
      <c r="A7" s="156"/>
      <c r="B7" s="163" t="s">
        <v>91</v>
      </c>
      <c r="C7" s="163" t="s">
        <v>92</v>
      </c>
      <c r="D7" s="335" t="s">
        <v>93</v>
      </c>
      <c r="E7" s="335"/>
      <c r="F7" s="335"/>
      <c r="G7" s="163" t="s">
        <v>99</v>
      </c>
      <c r="H7" s="163" t="s">
        <v>100</v>
      </c>
      <c r="I7" s="163" t="s">
        <v>101</v>
      </c>
      <c r="K7" s="162"/>
      <c r="L7" s="162"/>
      <c r="M7" s="164"/>
      <c r="N7" s="164"/>
      <c r="O7" s="164"/>
      <c r="P7" s="164"/>
      <c r="Q7" s="156"/>
      <c r="R7" s="157"/>
      <c r="S7" s="157"/>
      <c r="T7" s="73"/>
    </row>
    <row r="8" spans="1:20" ht="27" customHeight="1" x14ac:dyDescent="0.4">
      <c r="A8" s="156"/>
      <c r="B8" s="165" t="s">
        <v>104</v>
      </c>
      <c r="C8" s="163" t="s">
        <v>103</v>
      </c>
      <c r="D8" s="335" t="s">
        <v>102</v>
      </c>
      <c r="E8" s="335"/>
      <c r="F8" s="335"/>
      <c r="G8" s="163" t="s">
        <v>96</v>
      </c>
      <c r="H8" s="163" t="s">
        <v>95</v>
      </c>
      <c r="I8" s="163" t="s">
        <v>94</v>
      </c>
      <c r="K8" s="162"/>
      <c r="L8" s="162"/>
      <c r="M8" s="162"/>
      <c r="N8" s="162"/>
      <c r="O8" s="162"/>
      <c r="P8" s="162"/>
      <c r="Q8" s="166"/>
      <c r="R8" s="166"/>
      <c r="S8" s="166"/>
      <c r="T8" s="145"/>
    </row>
    <row r="9" spans="1:20" ht="27" customHeight="1" x14ac:dyDescent="0.4">
      <c r="A9" s="156"/>
      <c r="B9" s="167" t="s">
        <v>97</v>
      </c>
      <c r="C9" s="163" t="s">
        <v>120</v>
      </c>
      <c r="D9" s="335" t="s">
        <v>125</v>
      </c>
      <c r="E9" s="335"/>
      <c r="F9" s="335"/>
      <c r="G9" s="163" t="s">
        <v>126</v>
      </c>
      <c r="H9" s="163" t="s">
        <v>121</v>
      </c>
      <c r="I9" s="163" t="s">
        <v>122</v>
      </c>
      <c r="K9" s="168"/>
      <c r="L9" s="168"/>
      <c r="M9" s="168"/>
      <c r="N9" s="168"/>
      <c r="O9" s="168"/>
      <c r="P9" s="168"/>
      <c r="Q9" s="166"/>
      <c r="R9" s="166"/>
      <c r="S9" s="166"/>
      <c r="T9" s="145"/>
    </row>
    <row r="10" spans="1:20" ht="27" customHeight="1" x14ac:dyDescent="0.4">
      <c r="A10" s="156"/>
      <c r="B10" s="167" t="s">
        <v>124</v>
      </c>
      <c r="C10" s="163" t="s">
        <v>127</v>
      </c>
      <c r="D10" s="335" t="s">
        <v>128</v>
      </c>
      <c r="E10" s="335"/>
      <c r="F10" s="335"/>
      <c r="G10" s="163" t="s">
        <v>123</v>
      </c>
      <c r="H10" s="163" t="s">
        <v>130</v>
      </c>
      <c r="I10" s="163" t="s">
        <v>129</v>
      </c>
      <c r="K10" s="168"/>
      <c r="L10" s="168"/>
      <c r="M10" s="168"/>
      <c r="N10" s="168"/>
      <c r="O10" s="168"/>
      <c r="P10" s="168"/>
      <c r="Q10" s="166"/>
      <c r="R10" s="166"/>
      <c r="S10" s="166"/>
      <c r="T10" s="145"/>
    </row>
    <row r="11" spans="1:20" ht="27" customHeight="1" x14ac:dyDescent="0.4">
      <c r="A11" s="156"/>
      <c r="B11" s="167" t="s">
        <v>131</v>
      </c>
      <c r="C11" s="163"/>
      <c r="D11" s="335"/>
      <c r="E11" s="335"/>
      <c r="F11" s="335"/>
      <c r="G11" s="163"/>
      <c r="H11" s="163"/>
      <c r="I11" s="193" t="s">
        <v>98</v>
      </c>
      <c r="K11" s="169"/>
      <c r="L11" s="169"/>
      <c r="M11" s="169"/>
      <c r="N11" s="169"/>
      <c r="O11" s="169"/>
      <c r="P11" s="169"/>
      <c r="Q11" s="166"/>
      <c r="R11" s="166"/>
      <c r="S11" s="166"/>
      <c r="T11" s="145"/>
    </row>
    <row r="12" spans="1:20" ht="27" customHeight="1" x14ac:dyDescent="0.4">
      <c r="A12" s="157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66"/>
      <c r="R12" s="166"/>
      <c r="S12" s="166"/>
      <c r="T12" s="145"/>
    </row>
    <row r="13" spans="1:20" ht="27" customHeight="1" x14ac:dyDescent="0.4">
      <c r="A13" s="324" t="s">
        <v>68</v>
      </c>
      <c r="B13" s="325"/>
      <c r="C13" s="325"/>
      <c r="D13" s="325"/>
      <c r="E13" s="325"/>
      <c r="F13" s="325"/>
      <c r="G13" s="325"/>
      <c r="H13" s="325"/>
      <c r="I13" s="326"/>
      <c r="J13" s="157"/>
      <c r="K13" s="327" t="s">
        <v>114</v>
      </c>
      <c r="L13" s="328"/>
      <c r="M13" s="328"/>
      <c r="N13" s="328"/>
      <c r="O13" s="328"/>
      <c r="P13" s="328"/>
      <c r="Q13" s="328"/>
      <c r="R13" s="328"/>
      <c r="S13" s="329"/>
      <c r="T13" s="149"/>
    </row>
    <row r="14" spans="1:20" ht="27" customHeight="1" x14ac:dyDescent="0.4">
      <c r="A14" s="210" t="s">
        <v>15</v>
      </c>
      <c r="B14" s="211" t="s">
        <v>66</v>
      </c>
      <c r="C14" s="321" t="s">
        <v>67</v>
      </c>
      <c r="D14" s="322"/>
      <c r="E14" s="322"/>
      <c r="F14" s="322"/>
      <c r="G14" s="323"/>
      <c r="H14" s="211" t="s">
        <v>69</v>
      </c>
      <c r="I14" s="211" t="s">
        <v>70</v>
      </c>
      <c r="J14" s="157"/>
      <c r="K14" s="210" t="s">
        <v>15</v>
      </c>
      <c r="L14" s="197" t="s">
        <v>66</v>
      </c>
      <c r="M14" s="330" t="s">
        <v>67</v>
      </c>
      <c r="N14" s="330"/>
      <c r="O14" s="330"/>
      <c r="P14" s="330"/>
      <c r="Q14" s="330"/>
      <c r="R14" s="197" t="s">
        <v>69</v>
      </c>
      <c r="S14" s="197" t="s">
        <v>70</v>
      </c>
      <c r="T14" s="152"/>
    </row>
    <row r="15" spans="1:20" ht="27" customHeight="1" x14ac:dyDescent="0.4">
      <c r="A15" s="172">
        <v>45087</v>
      </c>
      <c r="B15" s="173">
        <v>0.375</v>
      </c>
      <c r="C15" s="301" t="str">
        <f>B8</f>
        <v>飯田</v>
      </c>
      <c r="D15" s="302">
        <v>1</v>
      </c>
      <c r="E15" s="199" t="s">
        <v>134</v>
      </c>
      <c r="F15" s="198">
        <v>0</v>
      </c>
      <c r="G15" s="186" t="str">
        <f>B11</f>
        <v>袖師中</v>
      </c>
      <c r="H15" s="186" t="str">
        <f>B7</f>
        <v>安東</v>
      </c>
      <c r="I15" s="186" t="str">
        <f>B9</f>
        <v>清水Ｃ</v>
      </c>
      <c r="J15" s="174"/>
      <c r="K15" s="172">
        <v>45088</v>
      </c>
      <c r="L15" s="175">
        <v>0.375</v>
      </c>
      <c r="M15" s="310" t="str">
        <f>C7</f>
        <v>清水六</v>
      </c>
      <c r="N15" s="311">
        <v>2</v>
      </c>
      <c r="O15" s="199" t="s">
        <v>134</v>
      </c>
      <c r="P15" s="189">
        <v>0</v>
      </c>
      <c r="Q15" s="161" t="str">
        <f>C9</f>
        <v>聖光</v>
      </c>
      <c r="R15" s="161" t="str">
        <f>C8</f>
        <v>観山</v>
      </c>
      <c r="S15" s="161" t="str">
        <f>C10</f>
        <v>東豊田</v>
      </c>
      <c r="T15" s="153"/>
    </row>
    <row r="16" spans="1:20" ht="27" customHeight="1" x14ac:dyDescent="0.4">
      <c r="A16" s="176" t="s">
        <v>117</v>
      </c>
      <c r="B16" s="173">
        <v>0.42361111111111099</v>
      </c>
      <c r="C16" s="186" t="str">
        <f>B7</f>
        <v>安東</v>
      </c>
      <c r="D16" s="200">
        <v>0</v>
      </c>
      <c r="E16" s="199" t="s">
        <v>134</v>
      </c>
      <c r="F16" s="303">
        <v>1</v>
      </c>
      <c r="G16" s="301" t="str">
        <f>B10</f>
        <v>チーム北部</v>
      </c>
      <c r="H16" s="186" t="str">
        <f>B11</f>
        <v>袖師中</v>
      </c>
      <c r="I16" s="186" t="str">
        <f>B8</f>
        <v>飯田</v>
      </c>
      <c r="J16" s="174"/>
      <c r="K16" s="176" t="s">
        <v>113</v>
      </c>
      <c r="L16" s="175">
        <v>0.4236111111111111</v>
      </c>
      <c r="M16" s="295" t="str">
        <f>C8</f>
        <v>観山</v>
      </c>
      <c r="N16" s="308">
        <v>0</v>
      </c>
      <c r="O16" s="306" t="s">
        <v>134</v>
      </c>
      <c r="P16" s="309">
        <v>0</v>
      </c>
      <c r="Q16" s="295" t="str">
        <f>C10</f>
        <v>東豊田</v>
      </c>
      <c r="R16" s="161" t="str">
        <f>C7</f>
        <v>清水六</v>
      </c>
      <c r="S16" s="161" t="str">
        <f>C9</f>
        <v>聖光</v>
      </c>
      <c r="T16" s="153"/>
    </row>
    <row r="17" spans="1:20" ht="27" customHeight="1" x14ac:dyDescent="0.4">
      <c r="A17" s="177"/>
      <c r="B17" s="173">
        <v>0.47222222222222227</v>
      </c>
      <c r="C17" s="301" t="str">
        <f>B9</f>
        <v>清水Ｃ</v>
      </c>
      <c r="D17" s="302">
        <v>2</v>
      </c>
      <c r="E17" s="199" t="s">
        <v>134</v>
      </c>
      <c r="F17" s="198">
        <v>0</v>
      </c>
      <c r="G17" s="186" t="str">
        <f>B11</f>
        <v>袖師中</v>
      </c>
      <c r="H17" s="186" t="str">
        <f>B10</f>
        <v>チーム北部</v>
      </c>
      <c r="I17" s="186" t="str">
        <f>B7</f>
        <v>安東</v>
      </c>
      <c r="J17" s="178"/>
      <c r="K17" s="172">
        <v>45094</v>
      </c>
      <c r="L17" s="175">
        <v>0.375</v>
      </c>
      <c r="M17" s="161" t="str">
        <f>C7</f>
        <v>清水六</v>
      </c>
      <c r="N17" s="188"/>
      <c r="O17" s="199" t="s">
        <v>134</v>
      </c>
      <c r="P17" s="189"/>
      <c r="Q17" s="161" t="str">
        <f>C10</f>
        <v>東豊田</v>
      </c>
      <c r="R17" s="333" t="str">
        <f>C9</f>
        <v>聖光</v>
      </c>
      <c r="S17" s="334"/>
      <c r="T17" s="153"/>
    </row>
    <row r="18" spans="1:20" ht="27" customHeight="1" x14ac:dyDescent="0.4">
      <c r="A18" s="179"/>
      <c r="B18" s="173">
        <v>0.53472222222222199</v>
      </c>
      <c r="C18" s="304" t="str">
        <f>B8</f>
        <v>飯田</v>
      </c>
      <c r="D18" s="305">
        <v>1</v>
      </c>
      <c r="E18" s="306" t="s">
        <v>134</v>
      </c>
      <c r="F18" s="307">
        <v>1</v>
      </c>
      <c r="G18" s="304" t="str">
        <f>B10</f>
        <v>チーム北部</v>
      </c>
      <c r="H18" s="186" t="str">
        <f>B9</f>
        <v>清水Ｃ</v>
      </c>
      <c r="I18" s="186" t="str">
        <f>B11</f>
        <v>袖師中</v>
      </c>
      <c r="J18" s="178"/>
      <c r="K18" s="176" t="s">
        <v>113</v>
      </c>
      <c r="L18" s="175">
        <v>0.4236111111111111</v>
      </c>
      <c r="M18" s="161" t="str">
        <f>C8</f>
        <v>観山</v>
      </c>
      <c r="N18" s="188"/>
      <c r="O18" s="199" t="s">
        <v>134</v>
      </c>
      <c r="P18" s="189"/>
      <c r="Q18" s="161" t="str">
        <f>C9</f>
        <v>聖光</v>
      </c>
      <c r="R18" s="333" t="str">
        <f>C7</f>
        <v>清水六</v>
      </c>
      <c r="S18" s="334"/>
      <c r="T18" s="154"/>
    </row>
    <row r="19" spans="1:20" ht="27" customHeight="1" x14ac:dyDescent="0.4">
      <c r="A19" s="180"/>
      <c r="B19" s="173">
        <v>0.58333333333333304</v>
      </c>
      <c r="C19" s="301" t="str">
        <f>B7</f>
        <v>安東</v>
      </c>
      <c r="D19" s="302">
        <v>4</v>
      </c>
      <c r="E19" s="199" t="s">
        <v>134</v>
      </c>
      <c r="F19" s="198">
        <v>0</v>
      </c>
      <c r="G19" s="186" t="str">
        <f>B9</f>
        <v>清水Ｃ</v>
      </c>
      <c r="H19" s="186" t="str">
        <f>B8</f>
        <v>飯田</v>
      </c>
      <c r="I19" s="186" t="str">
        <f>B10</f>
        <v>チーム北部</v>
      </c>
      <c r="J19" s="181"/>
      <c r="K19" s="177"/>
      <c r="L19" s="175">
        <v>0.53472222222222221</v>
      </c>
      <c r="M19" s="161" t="str">
        <f>C9</f>
        <v>聖光</v>
      </c>
      <c r="N19" s="188"/>
      <c r="O19" s="199" t="s">
        <v>134</v>
      </c>
      <c r="P19" s="189"/>
      <c r="Q19" s="161" t="str">
        <f>C10</f>
        <v>東豊田</v>
      </c>
      <c r="R19" s="333" t="str">
        <f>C8</f>
        <v>観山</v>
      </c>
      <c r="S19" s="334"/>
      <c r="T19" s="153"/>
    </row>
    <row r="20" spans="1:20" ht="27" customHeight="1" x14ac:dyDescent="0.4">
      <c r="A20" s="172">
        <v>44729</v>
      </c>
      <c r="B20" s="173">
        <v>0.375</v>
      </c>
      <c r="C20" s="186" t="str">
        <f>B9</f>
        <v>清水Ｃ</v>
      </c>
      <c r="D20" s="200"/>
      <c r="E20" s="199" t="s">
        <v>134</v>
      </c>
      <c r="F20" s="198"/>
      <c r="G20" s="186" t="str">
        <f>B10</f>
        <v>チーム北部</v>
      </c>
      <c r="H20" s="186" t="str">
        <f>B7</f>
        <v>安東</v>
      </c>
      <c r="I20" s="186" t="str">
        <f>B8</f>
        <v>飯田</v>
      </c>
      <c r="J20" s="181"/>
      <c r="K20" s="185"/>
      <c r="L20" s="175">
        <v>0.58333333333333337</v>
      </c>
      <c r="M20" s="161" t="str">
        <f>C7</f>
        <v>清水六</v>
      </c>
      <c r="N20" s="188"/>
      <c r="O20" s="199" t="s">
        <v>134</v>
      </c>
      <c r="P20" s="189"/>
      <c r="Q20" s="161" t="str">
        <f>C8</f>
        <v>観山</v>
      </c>
      <c r="R20" s="333" t="str">
        <f>C10</f>
        <v>東豊田</v>
      </c>
      <c r="S20" s="334"/>
      <c r="T20" s="153"/>
    </row>
    <row r="21" spans="1:20" ht="27" customHeight="1" x14ac:dyDescent="0.4">
      <c r="A21" s="176" t="s">
        <v>117</v>
      </c>
      <c r="B21" s="173">
        <v>0.42361111111111099</v>
      </c>
      <c r="C21" s="186" t="str">
        <f>B7</f>
        <v>安東</v>
      </c>
      <c r="D21" s="200"/>
      <c r="E21" s="199" t="s">
        <v>134</v>
      </c>
      <c r="F21" s="198"/>
      <c r="G21" s="186" t="str">
        <f>B11</f>
        <v>袖師中</v>
      </c>
      <c r="H21" s="186" t="str">
        <f>B9</f>
        <v>清水Ｃ</v>
      </c>
      <c r="I21" s="186" t="str">
        <f>B10</f>
        <v>チーム北部</v>
      </c>
      <c r="J21" s="178"/>
      <c r="K21" s="156"/>
      <c r="L21" s="156"/>
      <c r="M21" s="156"/>
      <c r="N21" s="156"/>
      <c r="O21" s="156"/>
      <c r="P21" s="156"/>
      <c r="Q21" s="156"/>
      <c r="R21" s="156"/>
      <c r="S21" s="156"/>
      <c r="T21" s="153"/>
    </row>
    <row r="22" spans="1:20" ht="27" customHeight="1" x14ac:dyDescent="0.4">
      <c r="A22" s="177"/>
      <c r="B22" s="173">
        <v>0.47222222222222227</v>
      </c>
      <c r="C22" s="186" t="str">
        <f>B8</f>
        <v>飯田</v>
      </c>
      <c r="D22" s="200"/>
      <c r="E22" s="199" t="s">
        <v>134</v>
      </c>
      <c r="F22" s="198"/>
      <c r="G22" s="186" t="str">
        <f>B9</f>
        <v>清水Ｃ</v>
      </c>
      <c r="H22" s="186" t="str">
        <f>B11</f>
        <v>袖師中</v>
      </c>
      <c r="I22" s="186" t="str">
        <f>B7</f>
        <v>安東</v>
      </c>
      <c r="J22" s="178"/>
      <c r="K22" s="331" t="s">
        <v>116</v>
      </c>
      <c r="L22" s="331"/>
      <c r="M22" s="331"/>
      <c r="N22" s="331"/>
      <c r="O22" s="331"/>
      <c r="P22" s="331"/>
      <c r="Q22" s="331"/>
      <c r="R22" s="331"/>
      <c r="S22" s="331"/>
      <c r="T22" s="153"/>
    </row>
    <row r="23" spans="1:20" ht="27" customHeight="1" x14ac:dyDescent="0.4">
      <c r="A23" s="179"/>
      <c r="B23" s="173">
        <v>0.53472222222222199</v>
      </c>
      <c r="C23" s="186" t="str">
        <f>B10</f>
        <v>チーム北部</v>
      </c>
      <c r="D23" s="200"/>
      <c r="E23" s="199" t="s">
        <v>134</v>
      </c>
      <c r="F23" s="198"/>
      <c r="G23" s="186" t="str">
        <f>B11</f>
        <v>袖師中</v>
      </c>
      <c r="H23" s="186" t="str">
        <f>B8</f>
        <v>飯田</v>
      </c>
      <c r="I23" s="186" t="str">
        <f>B9</f>
        <v>清水Ｃ</v>
      </c>
      <c r="J23" s="178"/>
      <c r="K23" s="210" t="s">
        <v>15</v>
      </c>
      <c r="L23" s="211" t="s">
        <v>66</v>
      </c>
      <c r="M23" s="332" t="s">
        <v>67</v>
      </c>
      <c r="N23" s="332"/>
      <c r="O23" s="332"/>
      <c r="P23" s="332"/>
      <c r="Q23" s="332"/>
      <c r="R23" s="211" t="s">
        <v>69</v>
      </c>
      <c r="S23" s="211" t="s">
        <v>70</v>
      </c>
      <c r="T23" s="153"/>
    </row>
    <row r="24" spans="1:20" ht="27" customHeight="1" x14ac:dyDescent="0.4">
      <c r="A24" s="180"/>
      <c r="B24" s="173">
        <v>0.58333333333333304</v>
      </c>
      <c r="C24" s="186" t="str">
        <f>B7</f>
        <v>安東</v>
      </c>
      <c r="D24" s="200"/>
      <c r="E24" s="199" t="s">
        <v>134</v>
      </c>
      <c r="F24" s="198"/>
      <c r="G24" s="186" t="str">
        <f>B8</f>
        <v>飯田</v>
      </c>
      <c r="H24" s="186" t="str">
        <f>B10</f>
        <v>チーム北部</v>
      </c>
      <c r="I24" s="186" t="str">
        <f>B11</f>
        <v>袖師中</v>
      </c>
      <c r="J24" s="178"/>
      <c r="K24" s="172">
        <v>44723</v>
      </c>
      <c r="L24" s="187">
        <v>0.375</v>
      </c>
      <c r="M24" s="312" t="str">
        <f>H7</f>
        <v>服織</v>
      </c>
      <c r="N24" s="313">
        <v>3</v>
      </c>
      <c r="O24" s="201" t="s">
        <v>134</v>
      </c>
      <c r="P24" s="191">
        <v>0</v>
      </c>
      <c r="Q24" s="171" t="str">
        <f>H9</f>
        <v>由比・蒲原</v>
      </c>
      <c r="R24" s="171" t="str">
        <f>H8</f>
        <v>竜爪</v>
      </c>
      <c r="S24" s="171" t="str">
        <f>H10</f>
        <v>七中</v>
      </c>
      <c r="T24" s="154"/>
    </row>
    <row r="25" spans="1:20" ht="27" customHeight="1" x14ac:dyDescent="0.4">
      <c r="A25" s="156"/>
      <c r="B25" s="156"/>
      <c r="C25" s="156"/>
      <c r="D25" s="156"/>
      <c r="E25" s="156"/>
      <c r="F25" s="156"/>
      <c r="G25" s="156"/>
      <c r="H25" s="156"/>
      <c r="I25" s="156"/>
      <c r="J25" s="182"/>
      <c r="K25" s="176" t="s">
        <v>115</v>
      </c>
      <c r="L25" s="187">
        <v>0.4236111111111111</v>
      </c>
      <c r="M25" s="312" t="str">
        <f>H8</f>
        <v>竜爪</v>
      </c>
      <c r="N25" s="313">
        <v>6</v>
      </c>
      <c r="O25" s="201" t="s">
        <v>134</v>
      </c>
      <c r="P25" s="191">
        <v>0</v>
      </c>
      <c r="Q25" s="171" t="str">
        <f>H10</f>
        <v>七中</v>
      </c>
      <c r="R25" s="171" t="str">
        <f>H7</f>
        <v>服織</v>
      </c>
      <c r="S25" s="171" t="str">
        <f>H9</f>
        <v>由比・蒲原</v>
      </c>
    </row>
    <row r="26" spans="1:20" ht="27" customHeight="1" x14ac:dyDescent="0.4">
      <c r="A26" s="314" t="s">
        <v>118</v>
      </c>
      <c r="B26" s="314"/>
      <c r="C26" s="314"/>
      <c r="D26" s="314"/>
      <c r="E26" s="314"/>
      <c r="F26" s="314"/>
      <c r="G26" s="314"/>
      <c r="H26" s="314"/>
      <c r="I26" s="314"/>
      <c r="J26" s="178"/>
      <c r="K26" s="172">
        <v>44730</v>
      </c>
      <c r="L26" s="187">
        <v>0.375</v>
      </c>
      <c r="M26" s="171" t="str">
        <f>H7</f>
        <v>服織</v>
      </c>
      <c r="N26" s="190"/>
      <c r="O26" s="201" t="s">
        <v>134</v>
      </c>
      <c r="P26" s="191"/>
      <c r="Q26" s="171" t="str">
        <f>H10</f>
        <v>七中</v>
      </c>
      <c r="R26" s="171" t="str">
        <f>H9</f>
        <v>由比・蒲原</v>
      </c>
      <c r="S26" s="171" t="str">
        <f>H8</f>
        <v>竜爪</v>
      </c>
      <c r="T26" s="149"/>
    </row>
    <row r="27" spans="1:20" ht="27" customHeight="1" x14ac:dyDescent="0.4">
      <c r="A27" s="210" t="s">
        <v>15</v>
      </c>
      <c r="B27" s="197" t="s">
        <v>66</v>
      </c>
      <c r="C27" s="315" t="s">
        <v>67</v>
      </c>
      <c r="D27" s="316"/>
      <c r="E27" s="316"/>
      <c r="F27" s="316"/>
      <c r="G27" s="317"/>
      <c r="H27" s="211" t="s">
        <v>69</v>
      </c>
      <c r="I27" s="211" t="s">
        <v>70</v>
      </c>
      <c r="J27" s="178"/>
      <c r="K27" s="176" t="s">
        <v>115</v>
      </c>
      <c r="L27" s="187">
        <v>0.4236111111111111</v>
      </c>
      <c r="M27" s="171" t="str">
        <f>H8</f>
        <v>竜爪</v>
      </c>
      <c r="N27" s="190"/>
      <c r="O27" s="201" t="s">
        <v>134</v>
      </c>
      <c r="P27" s="191"/>
      <c r="Q27" s="171" t="str">
        <f>H9</f>
        <v>由比・蒲原</v>
      </c>
      <c r="R27" s="171" t="str">
        <f>H7</f>
        <v>服織</v>
      </c>
      <c r="S27" s="171" t="str">
        <f>H10</f>
        <v>七中</v>
      </c>
      <c r="T27" s="72"/>
    </row>
    <row r="28" spans="1:20" ht="27" customHeight="1" x14ac:dyDescent="0.4">
      <c r="A28" s="172">
        <v>44722</v>
      </c>
      <c r="B28" s="173">
        <v>0.375</v>
      </c>
      <c r="C28" s="301" t="str">
        <f>G7</f>
        <v>清水八</v>
      </c>
      <c r="D28" s="302">
        <v>3</v>
      </c>
      <c r="E28" s="201" t="s">
        <v>134</v>
      </c>
      <c r="F28" s="198">
        <v>0</v>
      </c>
      <c r="G28" s="186" t="str">
        <f>G10</f>
        <v>中島・末広</v>
      </c>
      <c r="H28" s="186" t="str">
        <f>D9</f>
        <v>東</v>
      </c>
      <c r="I28" s="186" t="str">
        <f>D7</f>
        <v>オール長田</v>
      </c>
      <c r="J28" s="183"/>
      <c r="K28" s="177"/>
      <c r="L28" s="187">
        <v>0.53472222222222221</v>
      </c>
      <c r="M28" s="171" t="str">
        <f>H9</f>
        <v>由比・蒲原</v>
      </c>
      <c r="N28" s="190"/>
      <c r="O28" s="201" t="s">
        <v>134</v>
      </c>
      <c r="P28" s="191"/>
      <c r="Q28" s="171" t="str">
        <f>H10</f>
        <v>七中</v>
      </c>
      <c r="R28" s="171" t="str">
        <f>H8</f>
        <v>竜爪</v>
      </c>
      <c r="S28" s="171" t="str">
        <f>H7</f>
        <v>服織</v>
      </c>
      <c r="T28" s="150"/>
    </row>
    <row r="29" spans="1:20" ht="27" customHeight="1" x14ac:dyDescent="0.4">
      <c r="A29" s="176" t="s">
        <v>119</v>
      </c>
      <c r="B29" s="173">
        <v>0.42361111111111099</v>
      </c>
      <c r="C29" s="186" t="str">
        <f>G8</f>
        <v>清水五</v>
      </c>
      <c r="D29" s="200">
        <v>2</v>
      </c>
      <c r="E29" s="201" t="s">
        <v>134</v>
      </c>
      <c r="F29" s="303">
        <v>5</v>
      </c>
      <c r="G29" s="301" t="str">
        <f>G9</f>
        <v>高松</v>
      </c>
      <c r="H29" s="186" t="str">
        <f>G7</f>
        <v>清水八</v>
      </c>
      <c r="I29" s="186" t="str">
        <f>G10</f>
        <v>中島・末広</v>
      </c>
      <c r="J29" s="183"/>
      <c r="K29" s="185"/>
      <c r="L29" s="187">
        <v>0.58333333333333337</v>
      </c>
      <c r="M29" s="171" t="str">
        <f>H7</f>
        <v>服織</v>
      </c>
      <c r="N29" s="190"/>
      <c r="O29" s="201" t="s">
        <v>134</v>
      </c>
      <c r="P29" s="191"/>
      <c r="Q29" s="171" t="str">
        <f>H8</f>
        <v>竜爪</v>
      </c>
      <c r="R29" s="171" t="str">
        <f>H10</f>
        <v>七中</v>
      </c>
      <c r="S29" s="171" t="str">
        <f>H9</f>
        <v>由比・蒲原</v>
      </c>
      <c r="T29" s="151"/>
    </row>
    <row r="30" spans="1:20" ht="27" customHeight="1" x14ac:dyDescent="0.4">
      <c r="A30" s="177"/>
      <c r="B30" s="173">
        <v>0.47222222222222227</v>
      </c>
      <c r="C30" s="301" t="str">
        <f>D7</f>
        <v>オール長田</v>
      </c>
      <c r="D30" s="302">
        <v>2</v>
      </c>
      <c r="E30" s="201" t="s">
        <v>134</v>
      </c>
      <c r="F30" s="198">
        <v>0</v>
      </c>
      <c r="G30" s="186" t="str">
        <f>D9</f>
        <v>東</v>
      </c>
      <c r="H30" s="186" t="str">
        <f>G8</f>
        <v>清水五</v>
      </c>
      <c r="I30" s="186" t="str">
        <f>G9</f>
        <v>高松</v>
      </c>
      <c r="J30" s="183"/>
      <c r="T30" s="151"/>
    </row>
    <row r="31" spans="1:20" ht="27" customHeight="1" x14ac:dyDescent="0.4">
      <c r="A31" s="179"/>
      <c r="B31" s="173">
        <v>0.53472222222222199</v>
      </c>
      <c r="C31" s="186" t="str">
        <f>G8</f>
        <v>清水五</v>
      </c>
      <c r="D31" s="200">
        <v>0</v>
      </c>
      <c r="E31" s="201" t="s">
        <v>134</v>
      </c>
      <c r="F31" s="303">
        <v>1</v>
      </c>
      <c r="G31" s="301" t="str">
        <f>G10</f>
        <v>中島・末広</v>
      </c>
      <c r="H31" s="186" t="str">
        <f>D8</f>
        <v>大里</v>
      </c>
      <c r="I31" s="186" t="str">
        <f>D10</f>
        <v>豊田</v>
      </c>
      <c r="J31" s="183"/>
      <c r="K31" s="318" t="s">
        <v>79</v>
      </c>
      <c r="L31" s="319"/>
      <c r="M31" s="319"/>
      <c r="N31" s="319"/>
      <c r="O31" s="319"/>
      <c r="P31" s="319"/>
      <c r="Q31" s="319"/>
      <c r="R31" s="319"/>
      <c r="S31" s="320"/>
      <c r="T31" s="151"/>
    </row>
    <row r="32" spans="1:20" ht="27" customHeight="1" x14ac:dyDescent="0.4">
      <c r="A32" s="184"/>
      <c r="B32" s="173">
        <v>0.58333333333333304</v>
      </c>
      <c r="C32" s="301" t="str">
        <f>G7</f>
        <v>清水八</v>
      </c>
      <c r="D32" s="302">
        <v>7</v>
      </c>
      <c r="E32" s="201" t="s">
        <v>134</v>
      </c>
      <c r="F32" s="198">
        <v>1</v>
      </c>
      <c r="G32" s="186" t="str">
        <f>G9</f>
        <v>高松</v>
      </c>
      <c r="H32" s="186" t="str">
        <f>G10</f>
        <v>中島・末広</v>
      </c>
      <c r="I32" s="186" t="str">
        <f>G8</f>
        <v>清水五</v>
      </c>
      <c r="J32" s="178"/>
      <c r="K32" s="210" t="s">
        <v>15</v>
      </c>
      <c r="L32" s="197" t="s">
        <v>66</v>
      </c>
      <c r="M32" s="321" t="s">
        <v>67</v>
      </c>
      <c r="N32" s="322"/>
      <c r="O32" s="322"/>
      <c r="P32" s="322"/>
      <c r="Q32" s="323"/>
      <c r="R32" s="211" t="s">
        <v>69</v>
      </c>
      <c r="S32" s="211" t="s">
        <v>70</v>
      </c>
      <c r="T32" s="151"/>
    </row>
    <row r="33" spans="1:20" ht="27" customHeight="1" x14ac:dyDescent="0.4">
      <c r="A33" s="184"/>
      <c r="B33" s="173">
        <v>0.625</v>
      </c>
      <c r="C33" s="301" t="str">
        <f>D8</f>
        <v>大里</v>
      </c>
      <c r="D33" s="302">
        <v>2</v>
      </c>
      <c r="E33" s="201" t="s">
        <v>134</v>
      </c>
      <c r="F33" s="198">
        <v>1</v>
      </c>
      <c r="G33" s="186" t="str">
        <f>D10</f>
        <v>豊田</v>
      </c>
      <c r="H33" s="186" t="str">
        <f>G9</f>
        <v>高松</v>
      </c>
      <c r="I33" s="186" t="str">
        <f>G7</f>
        <v>清水八</v>
      </c>
      <c r="J33" s="178"/>
      <c r="K33" s="172">
        <v>45088</v>
      </c>
      <c r="L33" s="194">
        <v>0.375</v>
      </c>
      <c r="M33" s="195" t="str">
        <f>I8</f>
        <v>城内</v>
      </c>
      <c r="N33" s="203">
        <v>1</v>
      </c>
      <c r="O33" s="204" t="s">
        <v>134</v>
      </c>
      <c r="P33" s="303">
        <v>2</v>
      </c>
      <c r="Q33" s="301" t="str">
        <f>I10</f>
        <v>静大附属</v>
      </c>
      <c r="R33" s="195" t="str">
        <f>I7</f>
        <v>南</v>
      </c>
      <c r="S33" s="195" t="str">
        <f>I11</f>
        <v>興津・庵原</v>
      </c>
      <c r="T33" s="151"/>
    </row>
    <row r="34" spans="1:20" ht="27" customHeight="1" x14ac:dyDescent="0.4">
      <c r="A34" s="172">
        <v>44729</v>
      </c>
      <c r="B34" s="173">
        <v>0.375</v>
      </c>
      <c r="C34" s="186" t="str">
        <f>D7</f>
        <v>オール長田</v>
      </c>
      <c r="D34" s="200"/>
      <c r="E34" s="201" t="s">
        <v>134</v>
      </c>
      <c r="F34" s="198"/>
      <c r="G34" s="186" t="str">
        <f>D10</f>
        <v>豊田</v>
      </c>
      <c r="H34" s="186" t="str">
        <f>G9</f>
        <v>高松</v>
      </c>
      <c r="I34" s="186" t="str">
        <f>G10</f>
        <v>中島・末広</v>
      </c>
      <c r="J34" s="178"/>
      <c r="K34" s="176" t="s">
        <v>117</v>
      </c>
      <c r="L34" s="194">
        <v>0.42361111111111099</v>
      </c>
      <c r="M34" s="301" t="str">
        <f>I7</f>
        <v>南</v>
      </c>
      <c r="N34" s="302">
        <v>2</v>
      </c>
      <c r="O34" s="204" t="s">
        <v>134</v>
      </c>
      <c r="P34" s="202">
        <v>0</v>
      </c>
      <c r="Q34" s="195" t="str">
        <f>I9</f>
        <v>日本平</v>
      </c>
      <c r="R34" s="195" t="str">
        <f>I8</f>
        <v>城内</v>
      </c>
      <c r="S34" s="195" t="str">
        <f>I10</f>
        <v>静大附属</v>
      </c>
      <c r="T34" s="151"/>
    </row>
    <row r="35" spans="1:20" ht="27" customHeight="1" x14ac:dyDescent="0.4">
      <c r="A35" s="176" t="s">
        <v>119</v>
      </c>
      <c r="B35" s="173">
        <v>0.42361111111111099</v>
      </c>
      <c r="C35" s="186" t="str">
        <f>D8</f>
        <v>大里</v>
      </c>
      <c r="D35" s="200"/>
      <c r="E35" s="201" t="s">
        <v>134</v>
      </c>
      <c r="F35" s="198"/>
      <c r="G35" s="186" t="str">
        <f>D9</f>
        <v>東</v>
      </c>
      <c r="H35" s="186" t="str">
        <f>D7</f>
        <v>オール長田</v>
      </c>
      <c r="I35" s="186" t="str">
        <f>D10</f>
        <v>豊田</v>
      </c>
      <c r="J35" s="178"/>
      <c r="K35" s="177"/>
      <c r="L35" s="194">
        <v>0.47222222222222227</v>
      </c>
      <c r="M35" s="301" t="str">
        <f>I10</f>
        <v>静大附属</v>
      </c>
      <c r="N35" s="302">
        <v>3</v>
      </c>
      <c r="O35" s="204" t="s">
        <v>134</v>
      </c>
      <c r="P35" s="202">
        <v>1</v>
      </c>
      <c r="Q35" s="195" t="str">
        <f>I11</f>
        <v>興津・庵原</v>
      </c>
      <c r="R35" s="195" t="str">
        <f>I9</f>
        <v>日本平</v>
      </c>
      <c r="S35" s="195" t="str">
        <f>I7</f>
        <v>南</v>
      </c>
      <c r="T35" s="151"/>
    </row>
    <row r="36" spans="1:20" ht="27" customHeight="1" x14ac:dyDescent="0.4">
      <c r="A36" s="177"/>
      <c r="B36" s="173">
        <v>0.47222222222222227</v>
      </c>
      <c r="C36" s="186" t="str">
        <f>G9</f>
        <v>高松</v>
      </c>
      <c r="D36" s="200"/>
      <c r="E36" s="201" t="s">
        <v>134</v>
      </c>
      <c r="F36" s="198"/>
      <c r="G36" s="186" t="str">
        <f>G10</f>
        <v>中島・末広</v>
      </c>
      <c r="H36" s="186" t="str">
        <f>D8</f>
        <v>大里</v>
      </c>
      <c r="I36" s="186" t="str">
        <f>D9</f>
        <v>東</v>
      </c>
      <c r="J36" s="178"/>
      <c r="K36" s="179"/>
      <c r="L36" s="194">
        <v>0.53472222222222199</v>
      </c>
      <c r="M36" s="301" t="str">
        <f>I8</f>
        <v>城内</v>
      </c>
      <c r="N36" s="302">
        <v>2</v>
      </c>
      <c r="O36" s="204" t="s">
        <v>134</v>
      </c>
      <c r="P36" s="202">
        <v>0</v>
      </c>
      <c r="Q36" s="195" t="str">
        <f>I9</f>
        <v>日本平</v>
      </c>
      <c r="R36" s="195" t="str">
        <f>I10</f>
        <v>静大附属</v>
      </c>
      <c r="S36" s="195" t="str">
        <f>I11</f>
        <v>興津・庵原</v>
      </c>
      <c r="T36" s="151"/>
    </row>
    <row r="37" spans="1:20" ht="27" customHeight="1" x14ac:dyDescent="0.4">
      <c r="A37" s="179"/>
      <c r="B37" s="173">
        <v>0.53472222222222199</v>
      </c>
      <c r="C37" s="186" t="str">
        <f>D9</f>
        <v>東</v>
      </c>
      <c r="D37" s="200"/>
      <c r="E37" s="201" t="s">
        <v>134</v>
      </c>
      <c r="F37" s="198"/>
      <c r="G37" s="186" t="str">
        <f>D10</f>
        <v>豊田</v>
      </c>
      <c r="H37" s="186" t="str">
        <f>G7</f>
        <v>清水八</v>
      </c>
      <c r="I37" s="186" t="str">
        <f>G8</f>
        <v>清水五</v>
      </c>
      <c r="J37" s="178"/>
      <c r="K37" s="180"/>
      <c r="L37" s="194">
        <v>0.58333333333333304</v>
      </c>
      <c r="M37" s="301" t="str">
        <f>I7</f>
        <v>南</v>
      </c>
      <c r="N37" s="302">
        <v>6</v>
      </c>
      <c r="O37" s="204" t="s">
        <v>134</v>
      </c>
      <c r="P37" s="202">
        <v>0</v>
      </c>
      <c r="Q37" s="195" t="str">
        <f>I11</f>
        <v>興津・庵原</v>
      </c>
      <c r="R37" s="195" t="str">
        <f>I8</f>
        <v>城内</v>
      </c>
      <c r="S37" s="195" t="str">
        <f>I9</f>
        <v>日本平</v>
      </c>
      <c r="T37" s="151"/>
    </row>
    <row r="38" spans="1:20" ht="27" customHeight="1" x14ac:dyDescent="0.4">
      <c r="A38" s="184"/>
      <c r="B38" s="173">
        <v>0.58333333333333304</v>
      </c>
      <c r="C38" s="186" t="str">
        <f>D7</f>
        <v>オール長田</v>
      </c>
      <c r="D38" s="200"/>
      <c r="E38" s="201" t="s">
        <v>134</v>
      </c>
      <c r="F38" s="198"/>
      <c r="G38" s="186" t="str">
        <f>D8</f>
        <v>大里</v>
      </c>
      <c r="H38" s="186" t="str">
        <f>D10</f>
        <v>豊田</v>
      </c>
      <c r="I38" s="186" t="str">
        <f>D9</f>
        <v>東</v>
      </c>
      <c r="J38" s="178"/>
      <c r="K38" s="172">
        <v>45095</v>
      </c>
      <c r="L38" s="194">
        <v>0.375</v>
      </c>
      <c r="M38" s="195" t="str">
        <f>I7</f>
        <v>南</v>
      </c>
      <c r="N38" s="203"/>
      <c r="O38" s="204" t="s">
        <v>134</v>
      </c>
      <c r="P38" s="202"/>
      <c r="Q38" s="195" t="str">
        <f>I8</f>
        <v>城内</v>
      </c>
      <c r="R38" s="195" t="str">
        <f>I11</f>
        <v>興津・庵原</v>
      </c>
      <c r="S38" s="195" t="str">
        <f>I9</f>
        <v>日本平</v>
      </c>
      <c r="T38" s="151"/>
    </row>
    <row r="39" spans="1:20" ht="27" customHeight="1" x14ac:dyDescent="0.4">
      <c r="A39" s="180"/>
      <c r="B39" s="173">
        <v>0.625</v>
      </c>
      <c r="C39" s="186" t="str">
        <f>G7</f>
        <v>清水八</v>
      </c>
      <c r="D39" s="200"/>
      <c r="E39" s="201" t="s">
        <v>134</v>
      </c>
      <c r="F39" s="198"/>
      <c r="G39" s="186" t="str">
        <f>G8</f>
        <v>清水五</v>
      </c>
      <c r="H39" s="186" t="str">
        <f>D7</f>
        <v>オール長田</v>
      </c>
      <c r="I39" s="186" t="str">
        <f>D8</f>
        <v>大里</v>
      </c>
      <c r="J39" s="178"/>
      <c r="K39" s="176" t="s">
        <v>117</v>
      </c>
      <c r="L39" s="194">
        <v>0.42361111111111099</v>
      </c>
      <c r="M39" s="195" t="str">
        <f>I9</f>
        <v>日本平</v>
      </c>
      <c r="N39" s="203"/>
      <c r="O39" s="204" t="s">
        <v>134</v>
      </c>
      <c r="P39" s="202"/>
      <c r="Q39" s="195" t="str">
        <f>I10</f>
        <v>静大附属</v>
      </c>
      <c r="R39" s="195" t="str">
        <f>I7</f>
        <v>南</v>
      </c>
      <c r="S39" s="195" t="str">
        <f>I8</f>
        <v>城内</v>
      </c>
      <c r="T39" s="151"/>
    </row>
    <row r="40" spans="1:20" ht="27.4" customHeight="1" x14ac:dyDescent="0.4">
      <c r="K40" s="177"/>
      <c r="L40" s="194">
        <v>0.47222222222222227</v>
      </c>
      <c r="M40" s="195" t="str">
        <f>I8</f>
        <v>城内</v>
      </c>
      <c r="N40" s="203"/>
      <c r="O40" s="204" t="s">
        <v>134</v>
      </c>
      <c r="P40" s="202"/>
      <c r="Q40" s="196" t="str">
        <f>I11</f>
        <v>興津・庵原</v>
      </c>
      <c r="R40" s="195" t="str">
        <f>I9</f>
        <v>日本平</v>
      </c>
      <c r="S40" s="195" t="str">
        <f>I10</f>
        <v>静大附属</v>
      </c>
    </row>
    <row r="41" spans="1:20" ht="27.4" customHeight="1" x14ac:dyDescent="0.4">
      <c r="K41" s="179"/>
      <c r="L41" s="194">
        <v>0.53472222222222199</v>
      </c>
      <c r="M41" s="195" t="str">
        <f>I7</f>
        <v>南</v>
      </c>
      <c r="N41" s="203"/>
      <c r="O41" s="204" t="s">
        <v>134</v>
      </c>
      <c r="P41" s="202"/>
      <c r="Q41" s="195" t="str">
        <f>I10</f>
        <v>静大附属</v>
      </c>
      <c r="R41" s="195" t="str">
        <f>I11</f>
        <v>興津・庵原</v>
      </c>
      <c r="S41" s="195" t="str">
        <f>I8</f>
        <v>城内</v>
      </c>
    </row>
    <row r="42" spans="1:20" ht="27.4" customHeight="1" x14ac:dyDescent="0.4">
      <c r="K42" s="180"/>
      <c r="L42" s="194">
        <v>0.58333333333333304</v>
      </c>
      <c r="M42" s="195" t="str">
        <f>I9</f>
        <v>日本平</v>
      </c>
      <c r="N42" s="203"/>
      <c r="O42" s="204" t="s">
        <v>134</v>
      </c>
      <c r="P42" s="202"/>
      <c r="Q42" s="195" t="str">
        <f>I11</f>
        <v>興津・庵原</v>
      </c>
      <c r="R42" s="195" t="str">
        <f>I10</f>
        <v>静大附属</v>
      </c>
      <c r="S42" s="195" t="str">
        <f>I7</f>
        <v>南</v>
      </c>
    </row>
    <row r="43" spans="1:20" ht="15.75" customHeight="1" x14ac:dyDescent="0.4"/>
    <row r="44" spans="1:20" ht="15.75" customHeight="1" x14ac:dyDescent="0.4"/>
    <row r="45" spans="1:20" ht="15.75" customHeight="1" x14ac:dyDescent="0.4"/>
    <row r="46" spans="1:20" ht="15.75" customHeight="1" x14ac:dyDescent="0.4"/>
    <row r="47" spans="1:20" ht="15.75" customHeight="1" x14ac:dyDescent="0.4"/>
    <row r="52" spans="1:9" x14ac:dyDescent="0.4">
      <c r="A52" s="73"/>
      <c r="B52" s="73"/>
      <c r="C52" s="73"/>
      <c r="D52" s="192"/>
      <c r="E52" s="192"/>
      <c r="F52" s="192"/>
      <c r="G52" s="73"/>
      <c r="H52" s="73"/>
      <c r="I52" s="73"/>
    </row>
    <row r="53" spans="1:9" x14ac:dyDescent="0.4">
      <c r="A53" s="73"/>
      <c r="B53" s="73"/>
      <c r="C53" s="73"/>
      <c r="D53" s="192"/>
      <c r="E53" s="192"/>
      <c r="F53" s="192"/>
      <c r="G53" s="73"/>
      <c r="H53" s="73"/>
      <c r="I53" s="73"/>
    </row>
    <row r="54" spans="1:9" x14ac:dyDescent="0.4">
      <c r="A54" s="73"/>
      <c r="B54" s="73"/>
      <c r="C54" s="73"/>
      <c r="D54" s="192"/>
      <c r="E54" s="192"/>
      <c r="F54" s="192"/>
      <c r="G54" s="73"/>
      <c r="H54" s="73"/>
      <c r="I54" s="73"/>
    </row>
    <row r="55" spans="1:9" x14ac:dyDescent="0.4">
      <c r="A55" s="73"/>
      <c r="B55" s="73"/>
      <c r="C55" s="73"/>
      <c r="D55" s="192"/>
      <c r="E55" s="192"/>
      <c r="F55" s="192"/>
      <c r="G55" s="73"/>
      <c r="H55" s="73"/>
      <c r="I55" s="73"/>
    </row>
    <row r="56" spans="1:9" x14ac:dyDescent="0.4">
      <c r="A56" s="73"/>
      <c r="B56" s="73"/>
      <c r="C56" s="73"/>
      <c r="D56" s="192"/>
      <c r="E56" s="192"/>
      <c r="F56" s="192"/>
      <c r="G56" s="73"/>
      <c r="H56" s="73"/>
      <c r="I56" s="73"/>
    </row>
    <row r="57" spans="1:9" x14ac:dyDescent="0.4">
      <c r="A57" s="73"/>
      <c r="B57" s="73"/>
      <c r="C57" s="73"/>
      <c r="D57" s="192"/>
      <c r="E57" s="192"/>
      <c r="F57" s="192"/>
      <c r="G57" s="73"/>
      <c r="H57" s="73"/>
      <c r="I57" s="73"/>
    </row>
    <row r="58" spans="1:9" x14ac:dyDescent="0.4">
      <c r="A58" s="73"/>
      <c r="B58" s="73"/>
      <c r="C58" s="73"/>
      <c r="D58" s="192"/>
      <c r="E58" s="192"/>
      <c r="F58" s="192"/>
      <c r="G58" s="73"/>
      <c r="H58" s="73"/>
      <c r="I58" s="73"/>
    </row>
    <row r="59" spans="1:9" x14ac:dyDescent="0.4">
      <c r="A59" s="73"/>
      <c r="B59" s="73"/>
      <c r="C59" s="73"/>
      <c r="D59" s="192"/>
      <c r="E59" s="192"/>
      <c r="F59" s="192"/>
      <c r="G59" s="73"/>
      <c r="H59" s="73"/>
      <c r="I59" s="73"/>
    </row>
  </sheetData>
  <mergeCells count="20">
    <mergeCell ref="D11:F11"/>
    <mergeCell ref="D6:F6"/>
    <mergeCell ref="D7:F7"/>
    <mergeCell ref="D8:F8"/>
    <mergeCell ref="D9:F9"/>
    <mergeCell ref="D10:F10"/>
    <mergeCell ref="A26:I26"/>
    <mergeCell ref="C27:G27"/>
    <mergeCell ref="K31:S31"/>
    <mergeCell ref="M32:Q32"/>
    <mergeCell ref="A13:I13"/>
    <mergeCell ref="K13:S13"/>
    <mergeCell ref="C14:G14"/>
    <mergeCell ref="M14:Q14"/>
    <mergeCell ref="K22:S22"/>
    <mergeCell ref="M23:Q23"/>
    <mergeCell ref="R17:S17"/>
    <mergeCell ref="R18:S18"/>
    <mergeCell ref="R19:S19"/>
    <mergeCell ref="R20:S20"/>
  </mergeCells>
  <phoneticPr fontId="2"/>
  <pageMargins left="0.19685039370078741" right="0.23622047244094491" top="0.23622047244094491" bottom="0.23622047244094491" header="0.35433070866141736" footer="0.19685039370078741"/>
  <pageSetup paperSize="9" scale="7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59"/>
  <sheetViews>
    <sheetView view="pageBreakPreview" zoomScale="80" zoomScaleNormal="100" zoomScaleSheetLayoutView="80" workbookViewId="0">
      <selection activeCell="F6" sqref="F6"/>
    </sheetView>
  </sheetViews>
  <sheetFormatPr defaultColWidth="9" defaultRowHeight="13.5" x14ac:dyDescent="0.4"/>
  <cols>
    <col min="1" max="1" width="12.75" style="7" customWidth="1"/>
    <col min="2" max="3" width="8.25" style="7" customWidth="1"/>
    <col min="4" max="4" width="6.75" style="7" customWidth="1"/>
    <col min="5" max="5" width="7.75" style="7" customWidth="1"/>
    <col min="6" max="7" width="6.25" style="7" customWidth="1"/>
    <col min="8" max="8" width="5.25" style="7" customWidth="1"/>
    <col min="9" max="11" width="6.25" style="7" customWidth="1"/>
    <col min="12" max="12" width="8.75" style="7" customWidth="1"/>
    <col min="13" max="13" width="13.625" style="7" customWidth="1"/>
    <col min="14" max="17" width="9" style="7"/>
    <col min="18" max="18" width="11.75" style="7" customWidth="1"/>
    <col min="19" max="16384" width="9" style="7"/>
  </cols>
  <sheetData>
    <row r="1" spans="1:21" ht="21.75" customHeight="1" x14ac:dyDescent="0.4">
      <c r="A1" s="337" t="s">
        <v>34</v>
      </c>
      <c r="B1" s="337"/>
      <c r="C1" s="299" t="s">
        <v>80</v>
      </c>
      <c r="D1" s="300"/>
      <c r="E1" s="338" t="s">
        <v>81</v>
      </c>
      <c r="F1" s="338"/>
      <c r="G1" s="339" t="s">
        <v>82</v>
      </c>
      <c r="H1" s="339"/>
      <c r="J1" s="296" t="s">
        <v>83</v>
      </c>
      <c r="K1" s="297"/>
      <c r="L1" s="298"/>
      <c r="M1" s="1" t="s">
        <v>0</v>
      </c>
      <c r="N1" s="73"/>
      <c r="O1" s="73"/>
      <c r="P1" s="78"/>
      <c r="Q1" s="73"/>
    </row>
    <row r="2" spans="1:21" ht="18.75" customHeight="1" x14ac:dyDescent="0.4">
      <c r="A2" s="53" t="s">
        <v>59</v>
      </c>
      <c r="B2" s="3"/>
      <c r="C2" s="2" t="s">
        <v>1</v>
      </c>
      <c r="D2" s="4"/>
      <c r="E2" s="5" t="s">
        <v>106</v>
      </c>
      <c r="G2" s="5" t="s">
        <v>35</v>
      </c>
      <c r="J2" s="146" t="s">
        <v>41</v>
      </c>
      <c r="K2" s="147"/>
      <c r="N2" s="73"/>
      <c r="O2" s="73"/>
      <c r="P2" s="73"/>
      <c r="Q2" s="73"/>
    </row>
    <row r="3" spans="1:21" ht="20.25" customHeight="1" x14ac:dyDescent="0.4">
      <c r="A3" s="77"/>
      <c r="B3" s="3"/>
      <c r="C3" s="344" t="s">
        <v>133</v>
      </c>
      <c r="D3" s="345"/>
      <c r="E3" s="340" t="s">
        <v>105</v>
      </c>
      <c r="F3" s="341"/>
      <c r="G3" s="342" t="s">
        <v>87</v>
      </c>
      <c r="H3" s="343"/>
      <c r="J3" s="350" t="s">
        <v>87</v>
      </c>
      <c r="K3" s="350"/>
      <c r="L3" s="350"/>
      <c r="N3" s="73"/>
      <c r="O3" s="73"/>
      <c r="P3" s="78"/>
      <c r="Q3" s="73"/>
      <c r="R3" s="7" t="s">
        <v>2</v>
      </c>
    </row>
    <row r="4" spans="1:21" ht="15" customHeight="1" x14ac:dyDescent="0.15">
      <c r="A4" s="2"/>
      <c r="D4" s="8"/>
      <c r="F4" s="58"/>
      <c r="H4" s="8"/>
      <c r="L4" s="79"/>
      <c r="M4" s="212">
        <v>44372</v>
      </c>
      <c r="N4" s="225" t="s">
        <v>46</v>
      </c>
      <c r="O4" s="213" t="s">
        <v>3</v>
      </c>
      <c r="P4" s="214"/>
      <c r="Q4" s="215"/>
      <c r="R4" s="216" t="s">
        <v>4</v>
      </c>
      <c r="S4" s="213" t="s">
        <v>48</v>
      </c>
      <c r="T4" s="217" t="s">
        <v>48</v>
      </c>
      <c r="U4" s="218" t="s">
        <v>5</v>
      </c>
    </row>
    <row r="5" spans="1:21" ht="18.75" customHeight="1" x14ac:dyDescent="0.4">
      <c r="A5" s="2"/>
      <c r="C5" s="9"/>
      <c r="D5" s="10"/>
      <c r="F5" s="58"/>
      <c r="H5" s="8"/>
      <c r="J5" s="351" t="s">
        <v>84</v>
      </c>
      <c r="K5" s="351"/>
      <c r="L5" s="351"/>
      <c r="M5" s="81" t="s">
        <v>86</v>
      </c>
      <c r="N5" s="82">
        <v>0.39583333333333331</v>
      </c>
      <c r="O5" s="83" t="str">
        <f>A6</f>
        <v>静岡学園</v>
      </c>
      <c r="P5" s="84" t="s">
        <v>7</v>
      </c>
      <c r="Q5" s="85" t="str">
        <f>A8</f>
        <v>A3位</v>
      </c>
      <c r="R5" s="66" t="s">
        <v>47</v>
      </c>
      <c r="S5" s="86" t="str">
        <f>O7</f>
        <v>E1位</v>
      </c>
      <c r="T5" s="87" t="str">
        <f>Q7</f>
        <v>F1位</v>
      </c>
      <c r="U5" s="88" t="s">
        <v>8</v>
      </c>
    </row>
    <row r="6" spans="1:21" ht="17.25" customHeight="1" x14ac:dyDescent="0.4">
      <c r="A6" s="346" t="s">
        <v>109</v>
      </c>
      <c r="B6" s="11"/>
      <c r="C6" s="12"/>
      <c r="D6" s="13"/>
      <c r="F6" s="58"/>
      <c r="H6" s="8"/>
      <c r="J6" s="347" t="s">
        <v>88</v>
      </c>
      <c r="K6" s="347"/>
      <c r="L6" s="347"/>
      <c r="M6" s="89"/>
      <c r="N6" s="90"/>
      <c r="O6" s="91"/>
      <c r="P6" s="92" t="s">
        <v>134</v>
      </c>
      <c r="Q6" s="93"/>
      <c r="R6" s="67"/>
      <c r="S6" s="94"/>
      <c r="T6" s="95"/>
      <c r="U6" s="96"/>
    </row>
    <row r="7" spans="1:21" ht="18.75" customHeight="1" x14ac:dyDescent="0.15">
      <c r="A7" s="346"/>
      <c r="B7" s="6"/>
      <c r="C7" s="228" t="s">
        <v>132</v>
      </c>
      <c r="D7" s="14"/>
      <c r="E7" s="15"/>
      <c r="F7" s="58"/>
      <c r="H7" s="8"/>
      <c r="L7" s="79"/>
      <c r="M7" s="81" t="s">
        <v>9</v>
      </c>
      <c r="N7" s="82">
        <v>0.44791666666666669</v>
      </c>
      <c r="O7" s="83" t="str">
        <f>A12</f>
        <v>E1位</v>
      </c>
      <c r="P7" s="84" t="s">
        <v>7</v>
      </c>
      <c r="Q7" s="85" t="str">
        <f>A14</f>
        <v>F1位</v>
      </c>
      <c r="R7" s="66" t="s">
        <v>47</v>
      </c>
      <c r="S7" s="86" t="str">
        <f>O5</f>
        <v>静岡学園</v>
      </c>
      <c r="T7" s="87" t="str">
        <f>Q5</f>
        <v>A3位</v>
      </c>
      <c r="U7" s="88" t="s">
        <v>8</v>
      </c>
    </row>
    <row r="8" spans="1:21" ht="18.75" customHeight="1" x14ac:dyDescent="0.15">
      <c r="A8" s="346" t="str">
        <f>星取表!AF11</f>
        <v>A3位</v>
      </c>
      <c r="B8" s="16"/>
      <c r="C8" s="17">
        <v>0.39583333333333331</v>
      </c>
      <c r="D8" s="8"/>
      <c r="E8" s="18"/>
      <c r="F8" s="58"/>
      <c r="H8" s="8"/>
      <c r="L8" s="79"/>
      <c r="M8" s="89"/>
      <c r="N8" s="90"/>
      <c r="O8" s="91"/>
      <c r="P8" s="92" t="s">
        <v>134</v>
      </c>
      <c r="Q8" s="93"/>
      <c r="R8" s="67"/>
      <c r="S8" s="94"/>
      <c r="T8" s="95"/>
      <c r="U8" s="96"/>
    </row>
    <row r="9" spans="1:21" ht="18.75" customHeight="1" x14ac:dyDescent="0.15">
      <c r="A9" s="346"/>
      <c r="B9" s="19"/>
      <c r="D9" s="8"/>
      <c r="E9" s="20"/>
      <c r="F9" s="59" t="s">
        <v>11</v>
      </c>
      <c r="H9" s="8"/>
      <c r="L9" s="79"/>
      <c r="M9" s="81" t="s">
        <v>12</v>
      </c>
      <c r="N9" s="82">
        <v>0.5</v>
      </c>
      <c r="O9" s="83" t="str">
        <f>A28</f>
        <v>常葉橘</v>
      </c>
      <c r="P9" s="84" t="s">
        <v>7</v>
      </c>
      <c r="Q9" s="85" t="str">
        <f>A30</f>
        <v>E2位</v>
      </c>
      <c r="R9" s="66" t="s">
        <v>47</v>
      </c>
      <c r="S9" s="86" t="str">
        <f>O11</f>
        <v>C1位</v>
      </c>
      <c r="T9" s="87" t="str">
        <f>Q11</f>
        <v>B2位</v>
      </c>
      <c r="U9" s="88" t="s">
        <v>8</v>
      </c>
    </row>
    <row r="10" spans="1:21" ht="15" customHeight="1" x14ac:dyDescent="0.15">
      <c r="A10" s="3"/>
      <c r="D10" s="8"/>
      <c r="E10" s="21">
        <v>0.39583333333333331</v>
      </c>
      <c r="F10" s="60"/>
      <c r="G10" s="22"/>
      <c r="H10" s="8"/>
      <c r="L10" s="79"/>
      <c r="M10" s="97"/>
      <c r="N10" s="98"/>
      <c r="O10" s="99"/>
      <c r="P10" s="92" t="s">
        <v>134</v>
      </c>
      <c r="Q10" s="36"/>
      <c r="R10" s="68"/>
      <c r="S10" s="100"/>
      <c r="T10" s="101"/>
      <c r="U10" s="102"/>
    </row>
    <row r="11" spans="1:21" ht="12.75" customHeight="1" x14ac:dyDescent="0.15">
      <c r="A11" s="69"/>
      <c r="D11" s="8"/>
      <c r="E11" s="21"/>
      <c r="F11" s="58"/>
      <c r="G11" s="23"/>
      <c r="H11" s="8"/>
      <c r="L11" s="79"/>
      <c r="M11" s="81" t="s">
        <v>13</v>
      </c>
      <c r="N11" s="82">
        <v>0.55208333333333337</v>
      </c>
      <c r="O11" s="83" t="str">
        <f>A33</f>
        <v>C1位</v>
      </c>
      <c r="P11" s="84" t="s">
        <v>7</v>
      </c>
      <c r="Q11" s="85" t="str">
        <f>A35</f>
        <v>B2位</v>
      </c>
      <c r="R11" s="66" t="s">
        <v>47</v>
      </c>
      <c r="S11" s="86" t="str">
        <f>O9</f>
        <v>常葉橘</v>
      </c>
      <c r="T11" s="87" t="str">
        <f>Q9</f>
        <v>E2位</v>
      </c>
      <c r="U11" s="88" t="s">
        <v>8</v>
      </c>
    </row>
    <row r="12" spans="1:21" ht="15" customHeight="1" x14ac:dyDescent="0.15">
      <c r="A12" s="346" t="str">
        <f>星取表!AD63</f>
        <v>E1位</v>
      </c>
      <c r="B12" s="11"/>
      <c r="D12" s="8"/>
      <c r="E12" s="18"/>
      <c r="F12" s="58"/>
      <c r="G12" s="18"/>
      <c r="H12" s="8"/>
      <c r="L12" s="79"/>
      <c r="M12" s="89"/>
      <c r="N12" s="90"/>
      <c r="O12" s="91"/>
      <c r="P12" s="92" t="s">
        <v>134</v>
      </c>
      <c r="Q12" s="93"/>
      <c r="R12" s="67"/>
      <c r="S12" s="94"/>
      <c r="T12" s="103"/>
      <c r="U12" s="96"/>
    </row>
    <row r="13" spans="1:21" ht="15" customHeight="1" x14ac:dyDescent="0.15">
      <c r="A13" s="346"/>
      <c r="C13" s="229" t="s">
        <v>132</v>
      </c>
      <c r="D13" s="25"/>
      <c r="E13" s="26"/>
      <c r="F13" s="58"/>
      <c r="G13" s="20"/>
      <c r="H13" s="27"/>
      <c r="I13" s="9"/>
      <c r="L13" s="79"/>
      <c r="M13" s="73"/>
      <c r="N13" s="44"/>
      <c r="O13" s="78"/>
      <c r="P13" s="78"/>
      <c r="Q13" s="78"/>
      <c r="R13" s="70"/>
      <c r="S13" s="78"/>
      <c r="T13" s="78"/>
      <c r="U13" s="104"/>
    </row>
    <row r="14" spans="1:21" ht="15" customHeight="1" x14ac:dyDescent="0.15">
      <c r="A14" s="346" t="str">
        <f>星取表!AD76</f>
        <v>F1位</v>
      </c>
      <c r="B14" s="22"/>
      <c r="C14" s="28">
        <v>0.44791666666666669</v>
      </c>
      <c r="D14" s="13"/>
      <c r="F14" s="58"/>
      <c r="G14" s="21">
        <v>0.39583333333333331</v>
      </c>
      <c r="H14" s="29"/>
      <c r="I14" s="30"/>
      <c r="J14" s="22"/>
      <c r="K14" s="22"/>
      <c r="L14" s="79"/>
      <c r="M14" s="212">
        <v>44737</v>
      </c>
      <c r="N14" s="222" t="s">
        <v>51</v>
      </c>
      <c r="O14" s="213" t="s">
        <v>3</v>
      </c>
      <c r="P14" s="219"/>
      <c r="Q14" s="213"/>
      <c r="R14" s="220" t="s">
        <v>4</v>
      </c>
      <c r="S14" s="213" t="s">
        <v>48</v>
      </c>
      <c r="T14" s="213" t="s">
        <v>48</v>
      </c>
      <c r="U14" s="221" t="s">
        <v>5</v>
      </c>
    </row>
    <row r="15" spans="1:21" ht="15" customHeight="1" x14ac:dyDescent="0.15">
      <c r="A15" s="346"/>
      <c r="C15" s="73"/>
      <c r="D15" s="31"/>
      <c r="F15" s="58"/>
      <c r="G15" s="18"/>
      <c r="H15" s="8"/>
      <c r="K15" s="18"/>
      <c r="L15" s="79"/>
      <c r="M15" s="81" t="s">
        <v>6</v>
      </c>
      <c r="N15" s="82">
        <v>0.39583333333333331</v>
      </c>
      <c r="O15" s="106" t="s">
        <v>52</v>
      </c>
      <c r="P15" s="84" t="s">
        <v>7</v>
      </c>
      <c r="Q15" s="85" t="s">
        <v>89</v>
      </c>
      <c r="R15" s="68" t="s">
        <v>54</v>
      </c>
      <c r="S15" s="87" t="str">
        <f>O17</f>
        <v>A１位</v>
      </c>
      <c r="T15" s="87" t="str">
        <f>Q17</f>
        <v>D２位</v>
      </c>
      <c r="U15" s="88" t="s">
        <v>8</v>
      </c>
    </row>
    <row r="16" spans="1:21" ht="15" customHeight="1" x14ac:dyDescent="0.15">
      <c r="A16" s="71"/>
      <c r="C16" s="73"/>
      <c r="D16" s="31"/>
      <c r="F16" s="58"/>
      <c r="G16" s="18"/>
      <c r="H16" s="8"/>
      <c r="K16" s="18"/>
      <c r="L16" s="79"/>
      <c r="M16" s="89"/>
      <c r="N16" s="90"/>
      <c r="O16" s="107"/>
      <c r="P16" s="92" t="s">
        <v>134</v>
      </c>
      <c r="Q16" s="93"/>
      <c r="R16" s="67"/>
      <c r="S16" s="95"/>
      <c r="T16" s="95"/>
      <c r="U16" s="96"/>
    </row>
    <row r="17" spans="1:21" ht="15" customHeight="1" x14ac:dyDescent="0.15">
      <c r="A17" s="346" t="str">
        <f>星取表!AD24</f>
        <v>B1位</v>
      </c>
      <c r="C17" s="73"/>
      <c r="D17" s="31"/>
      <c r="F17" s="58"/>
      <c r="G17" s="18"/>
      <c r="H17" s="8"/>
      <c r="K17" s="18"/>
      <c r="L17" s="79"/>
      <c r="M17" s="81" t="s">
        <v>9</v>
      </c>
      <c r="N17" s="82">
        <v>0.44791666666666669</v>
      </c>
      <c r="O17" s="106" t="s">
        <v>53</v>
      </c>
      <c r="P17" s="84" t="s">
        <v>7</v>
      </c>
      <c r="Q17" s="85" t="s">
        <v>90</v>
      </c>
      <c r="R17" s="66" t="s">
        <v>54</v>
      </c>
      <c r="S17" s="87" t="str">
        <f>O15</f>
        <v>B１位</v>
      </c>
      <c r="T17" s="87" t="str">
        <f>Q15</f>
        <v>C２位</v>
      </c>
      <c r="U17" s="88" t="s">
        <v>8</v>
      </c>
    </row>
    <row r="18" spans="1:21" ht="15" customHeight="1" x14ac:dyDescent="0.15">
      <c r="A18" s="346"/>
      <c r="B18" s="32"/>
      <c r="C18" s="223" t="s">
        <v>42</v>
      </c>
      <c r="D18" s="31"/>
      <c r="F18" s="61"/>
      <c r="G18" s="18"/>
      <c r="H18" s="8"/>
      <c r="K18" s="18"/>
      <c r="L18" s="79"/>
      <c r="M18" s="89"/>
      <c r="N18" s="90"/>
      <c r="O18" s="107"/>
      <c r="P18" s="92" t="s">
        <v>134</v>
      </c>
      <c r="Q18" s="93"/>
      <c r="R18" s="67"/>
      <c r="S18" s="95"/>
      <c r="T18" s="95"/>
      <c r="U18" s="96"/>
    </row>
    <row r="19" spans="1:21" ht="16.5" customHeight="1" x14ac:dyDescent="0.15">
      <c r="A19" s="346" t="str">
        <f>星取表!AE37</f>
        <v>C2位</v>
      </c>
      <c r="B19" s="22"/>
      <c r="C19" s="28">
        <v>0.39583333333333331</v>
      </c>
      <c r="D19" s="33"/>
      <c r="E19" s="23"/>
      <c r="F19" s="62"/>
      <c r="G19" s="18"/>
      <c r="H19" s="8"/>
      <c r="K19" s="18"/>
      <c r="L19" s="79"/>
      <c r="M19" s="81" t="s">
        <v>16</v>
      </c>
      <c r="N19" s="82">
        <v>0.5</v>
      </c>
      <c r="O19" s="106" t="str">
        <f>A38</f>
        <v>D1位</v>
      </c>
      <c r="P19" s="84" t="s">
        <v>7</v>
      </c>
      <c r="Q19" s="24" t="str">
        <f>A40</f>
        <v>A2位</v>
      </c>
      <c r="R19" s="66" t="s">
        <v>54</v>
      </c>
      <c r="S19" s="87" t="str">
        <f>O21</f>
        <v>静岡翔洋</v>
      </c>
      <c r="T19" s="87" t="str">
        <f>Q21</f>
        <v>F2位</v>
      </c>
      <c r="U19" s="88" t="s">
        <v>8</v>
      </c>
    </row>
    <row r="20" spans="1:21" ht="15" customHeight="1" x14ac:dyDescent="0.15">
      <c r="A20" s="346"/>
      <c r="C20" s="73"/>
      <c r="D20" s="31"/>
      <c r="E20" s="20"/>
      <c r="F20" s="63" t="s">
        <v>17</v>
      </c>
      <c r="G20" s="26"/>
      <c r="H20" s="8"/>
      <c r="J20" s="22"/>
      <c r="K20" s="18"/>
      <c r="L20" s="79"/>
      <c r="M20" s="89"/>
      <c r="N20" s="90"/>
      <c r="O20" s="107"/>
      <c r="P20" s="92" t="s">
        <v>134</v>
      </c>
      <c r="Q20" s="108"/>
      <c r="R20" s="67"/>
      <c r="S20" s="95"/>
      <c r="T20" s="95"/>
      <c r="U20" s="96"/>
    </row>
    <row r="21" spans="1:21" ht="15" customHeight="1" x14ac:dyDescent="0.15">
      <c r="A21" s="71"/>
      <c r="C21" s="73"/>
      <c r="D21" s="31"/>
      <c r="E21" s="21">
        <v>0.44791666666666669</v>
      </c>
      <c r="F21" s="64"/>
      <c r="H21" s="8"/>
      <c r="J21" s="23"/>
      <c r="K21" s="34"/>
      <c r="L21" s="79"/>
      <c r="M21" s="81" t="s">
        <v>18</v>
      </c>
      <c r="N21" s="82">
        <v>0.55208333333333337</v>
      </c>
      <c r="O21" s="106" t="str">
        <f>A44</f>
        <v>静岡翔洋</v>
      </c>
      <c r="P21" s="84" t="s">
        <v>7</v>
      </c>
      <c r="Q21" s="24" t="str">
        <f>A46</f>
        <v>F2位</v>
      </c>
      <c r="R21" s="66" t="s">
        <v>54</v>
      </c>
      <c r="S21" s="87" t="str">
        <f>O19</f>
        <v>D1位</v>
      </c>
      <c r="T21" s="87" t="str">
        <f>Q19</f>
        <v>A2位</v>
      </c>
      <c r="U21" s="88" t="s">
        <v>8</v>
      </c>
    </row>
    <row r="22" spans="1:21" ht="15" customHeight="1" x14ac:dyDescent="0.15">
      <c r="A22" s="346" t="str">
        <f>星取表!AD11</f>
        <v>A1位</v>
      </c>
      <c r="B22" s="22"/>
      <c r="C22" s="73"/>
      <c r="D22" s="31"/>
      <c r="E22" s="18"/>
      <c r="F22" s="58"/>
      <c r="H22" s="8"/>
      <c r="J22" s="18"/>
      <c r="K22" s="34"/>
      <c r="L22" s="79"/>
      <c r="M22" s="89"/>
      <c r="N22" s="90"/>
      <c r="O22" s="107"/>
      <c r="P22" s="92" t="s">
        <v>134</v>
      </c>
      <c r="Q22" s="108"/>
      <c r="R22" s="67"/>
      <c r="S22" s="95"/>
      <c r="T22" s="95"/>
      <c r="U22" s="96"/>
    </row>
    <row r="23" spans="1:21" ht="15" customHeight="1" x14ac:dyDescent="0.15">
      <c r="A23" s="346"/>
      <c r="C23" s="223" t="s">
        <v>42</v>
      </c>
      <c r="D23" s="31"/>
      <c r="E23" s="26"/>
      <c r="F23" s="58"/>
      <c r="H23" s="8"/>
      <c r="J23" s="18"/>
      <c r="L23" s="109"/>
      <c r="M23" s="73"/>
      <c r="N23" s="44"/>
      <c r="O23" s="73"/>
      <c r="P23" s="78"/>
      <c r="Q23" s="73"/>
      <c r="R23" s="72"/>
      <c r="S23" s="73"/>
      <c r="T23" s="73"/>
      <c r="U23" s="73"/>
    </row>
    <row r="24" spans="1:21" ht="15" customHeight="1" x14ac:dyDescent="0.15">
      <c r="A24" s="346" t="str">
        <f>星取表!AE50</f>
        <v>D2位</v>
      </c>
      <c r="B24" s="22"/>
      <c r="C24" s="35">
        <v>0.44791666666666669</v>
      </c>
      <c r="D24" s="33"/>
      <c r="F24" s="58"/>
      <c r="H24" s="8"/>
      <c r="J24" s="36"/>
      <c r="K24" s="36"/>
      <c r="L24" s="109"/>
      <c r="M24" s="110"/>
      <c r="N24" s="12"/>
      <c r="O24" s="73"/>
      <c r="P24" s="92"/>
      <c r="Q24" s="41"/>
      <c r="R24" s="72"/>
      <c r="S24" s="73"/>
      <c r="T24" s="73"/>
      <c r="U24" s="73"/>
    </row>
    <row r="25" spans="1:21" ht="15" customHeight="1" x14ac:dyDescent="0.15">
      <c r="A25" s="346"/>
      <c r="C25" s="73"/>
      <c r="D25" s="31"/>
      <c r="F25" s="58"/>
      <c r="H25" s="8"/>
      <c r="J25" s="20" t="s">
        <v>19</v>
      </c>
      <c r="K25" s="20"/>
      <c r="L25" s="79" t="s">
        <v>20</v>
      </c>
      <c r="M25" s="212">
        <v>44743</v>
      </c>
      <c r="N25" s="227" t="s">
        <v>10</v>
      </c>
      <c r="O25" s="213" t="s">
        <v>3</v>
      </c>
      <c r="P25" s="219"/>
      <c r="Q25" s="215"/>
      <c r="R25" s="216" t="s">
        <v>4</v>
      </c>
      <c r="S25" s="213" t="s">
        <v>48</v>
      </c>
      <c r="T25" s="213" t="s">
        <v>48</v>
      </c>
      <c r="U25" s="215" t="s">
        <v>21</v>
      </c>
    </row>
    <row r="26" spans="1:21" ht="15" customHeight="1" x14ac:dyDescent="0.15">
      <c r="A26" s="74"/>
      <c r="C26" s="73"/>
      <c r="D26" s="31"/>
      <c r="F26" s="58"/>
      <c r="H26" s="8"/>
      <c r="J26" s="39">
        <v>0.5</v>
      </c>
      <c r="K26" s="21"/>
      <c r="L26" s="111">
        <v>0.55208333333333337</v>
      </c>
      <c r="M26" s="112" t="s">
        <v>36</v>
      </c>
      <c r="N26" s="82">
        <v>0.39583333333333331</v>
      </c>
      <c r="O26" s="106"/>
      <c r="P26" s="84" t="s">
        <v>7</v>
      </c>
      <c r="Q26" s="24"/>
      <c r="R26" s="66" t="s">
        <v>14</v>
      </c>
      <c r="S26" s="113" t="s">
        <v>9</v>
      </c>
      <c r="T26" s="113" t="s">
        <v>9</v>
      </c>
      <c r="U26" s="88" t="s">
        <v>8</v>
      </c>
    </row>
    <row r="27" spans="1:21" ht="15" customHeight="1" x14ac:dyDescent="0.15">
      <c r="A27" s="3"/>
      <c r="C27" s="73"/>
      <c r="D27" s="31"/>
      <c r="F27" s="58"/>
      <c r="H27" s="8"/>
      <c r="J27" s="39"/>
      <c r="K27" s="18"/>
      <c r="L27" s="114"/>
      <c r="M27" s="115"/>
      <c r="N27" s="90"/>
      <c r="O27" s="107"/>
      <c r="P27" s="92" t="s">
        <v>134</v>
      </c>
      <c r="Q27" s="108"/>
      <c r="R27" s="67"/>
      <c r="S27" s="103"/>
      <c r="T27" s="103"/>
      <c r="U27" s="96"/>
    </row>
    <row r="28" spans="1:21" ht="15" customHeight="1" x14ac:dyDescent="0.15">
      <c r="A28" s="346" t="s">
        <v>111</v>
      </c>
      <c r="B28" s="22"/>
      <c r="C28" s="73"/>
      <c r="D28" s="31"/>
      <c r="F28" s="58"/>
      <c r="H28" s="8"/>
      <c r="J28" s="18"/>
      <c r="K28" s="18"/>
      <c r="L28" s="79"/>
      <c r="M28" s="112" t="s">
        <v>37</v>
      </c>
      <c r="N28" s="82">
        <v>0.44791666666666669</v>
      </c>
      <c r="O28" s="106"/>
      <c r="P28" s="84" t="s">
        <v>7</v>
      </c>
      <c r="Q28" s="24"/>
      <c r="R28" s="66" t="s">
        <v>14</v>
      </c>
      <c r="S28" s="113" t="s">
        <v>6</v>
      </c>
      <c r="T28" s="113" t="s">
        <v>6</v>
      </c>
      <c r="U28" s="88" t="s">
        <v>8</v>
      </c>
    </row>
    <row r="29" spans="1:21" ht="15" customHeight="1" x14ac:dyDescent="0.15">
      <c r="A29" s="346"/>
      <c r="C29" s="230" t="s">
        <v>132</v>
      </c>
      <c r="D29" s="31"/>
      <c r="F29" s="58"/>
      <c r="H29" s="8"/>
      <c r="J29" s="18"/>
      <c r="K29" s="18"/>
      <c r="L29" s="79"/>
      <c r="M29" s="115"/>
      <c r="N29" s="90"/>
      <c r="O29" s="107"/>
      <c r="P29" s="92" t="s">
        <v>134</v>
      </c>
      <c r="Q29" s="108"/>
      <c r="R29" s="67"/>
      <c r="S29" s="103"/>
      <c r="T29" s="103"/>
      <c r="U29" s="116"/>
    </row>
    <row r="30" spans="1:21" ht="15" customHeight="1" x14ac:dyDescent="0.15">
      <c r="A30" s="346" t="str">
        <f>星取表!AE63</f>
        <v>E2位</v>
      </c>
      <c r="B30" s="22"/>
      <c r="C30" s="28">
        <v>0.5</v>
      </c>
      <c r="D30" s="33"/>
      <c r="E30" s="23"/>
      <c r="F30" s="59"/>
      <c r="H30" s="8"/>
      <c r="J30" s="18"/>
      <c r="K30" s="18"/>
      <c r="L30" s="79"/>
      <c r="M30" s="112" t="s">
        <v>38</v>
      </c>
      <c r="N30" s="82">
        <v>0.5</v>
      </c>
      <c r="O30" s="106"/>
      <c r="P30" s="84" t="s">
        <v>7</v>
      </c>
      <c r="Q30" s="24"/>
      <c r="R30" s="66" t="s">
        <v>107</v>
      </c>
      <c r="S30" s="87" t="s">
        <v>18</v>
      </c>
      <c r="T30" s="87" t="s">
        <v>18</v>
      </c>
      <c r="U30" s="117" t="s">
        <v>8</v>
      </c>
    </row>
    <row r="31" spans="1:21" ht="15" customHeight="1" x14ac:dyDescent="0.15">
      <c r="A31" s="346"/>
      <c r="C31" s="73"/>
      <c r="D31" s="31"/>
      <c r="E31" s="18"/>
      <c r="F31" s="60" t="s">
        <v>60</v>
      </c>
      <c r="G31" s="22"/>
      <c r="H31" s="8"/>
      <c r="J31" s="26"/>
      <c r="K31" s="34"/>
      <c r="L31" s="79"/>
      <c r="M31" s="11"/>
      <c r="N31" s="90"/>
      <c r="O31" s="41"/>
      <c r="P31" s="92" t="s">
        <v>134</v>
      </c>
      <c r="Q31" s="108"/>
      <c r="R31" s="67"/>
      <c r="S31" s="118"/>
      <c r="T31" s="119"/>
      <c r="U31" s="116"/>
    </row>
    <row r="32" spans="1:21" ht="15" customHeight="1" x14ac:dyDescent="0.15">
      <c r="A32" s="71"/>
      <c r="C32" s="73"/>
      <c r="D32" s="31"/>
      <c r="E32" s="39">
        <v>0.55208333333333337</v>
      </c>
      <c r="F32" s="58"/>
      <c r="G32" s="18"/>
      <c r="H32" s="8"/>
      <c r="K32" s="18"/>
      <c r="L32" s="79"/>
      <c r="M32" s="120" t="s">
        <v>39</v>
      </c>
      <c r="N32" s="82">
        <v>0.55208333333333337</v>
      </c>
      <c r="O32" s="106"/>
      <c r="P32" s="84" t="s">
        <v>7</v>
      </c>
      <c r="Q32" s="24"/>
      <c r="R32" s="66" t="s">
        <v>108</v>
      </c>
      <c r="S32" s="87" t="s">
        <v>12</v>
      </c>
      <c r="T32" s="87" t="s">
        <v>12</v>
      </c>
      <c r="U32" s="117" t="s">
        <v>8</v>
      </c>
    </row>
    <row r="33" spans="1:21" ht="15" customHeight="1" x14ac:dyDescent="0.15">
      <c r="A33" s="346" t="str">
        <f>星取表!AD37</f>
        <v>C1位</v>
      </c>
      <c r="B33" s="22"/>
      <c r="C33" s="73"/>
      <c r="D33" s="31"/>
      <c r="E33" s="21"/>
      <c r="F33" s="58"/>
      <c r="G33" s="18"/>
      <c r="H33" s="8"/>
      <c r="K33" s="18"/>
      <c r="L33" s="79"/>
      <c r="M33" s="89"/>
      <c r="N33" s="90"/>
      <c r="O33" s="107"/>
      <c r="P33" s="92" t="s">
        <v>134</v>
      </c>
      <c r="Q33" s="108"/>
      <c r="R33" s="67"/>
      <c r="S33" s="121"/>
      <c r="T33" s="121"/>
      <c r="U33" s="116"/>
    </row>
    <row r="34" spans="1:21" ht="15" customHeight="1" x14ac:dyDescent="0.15">
      <c r="A34" s="346"/>
      <c r="C34" s="230" t="s">
        <v>132</v>
      </c>
      <c r="D34" s="25"/>
      <c r="E34" s="26"/>
      <c r="F34" s="58"/>
      <c r="G34" s="20"/>
      <c r="H34" s="10"/>
      <c r="I34" s="9"/>
      <c r="K34" s="18"/>
      <c r="L34" s="79"/>
      <c r="M34" s="80"/>
      <c r="N34" s="105"/>
      <c r="O34" s="80"/>
      <c r="P34" s="148"/>
      <c r="Q34" s="80"/>
      <c r="R34" s="148"/>
      <c r="S34" s="144"/>
      <c r="T34" s="144"/>
      <c r="U34" s="144"/>
    </row>
    <row r="35" spans="1:21" ht="15" customHeight="1" x14ac:dyDescent="0.15">
      <c r="A35" s="346" t="str">
        <f>星取表!AE24</f>
        <v>B2位</v>
      </c>
      <c r="B35" s="22"/>
      <c r="C35" s="28">
        <v>0.55208333333333337</v>
      </c>
      <c r="D35" s="13"/>
      <c r="F35" s="58"/>
      <c r="G35" s="21"/>
      <c r="H35" s="37"/>
      <c r="I35" s="19"/>
      <c r="K35" s="18"/>
      <c r="L35" s="79"/>
      <c r="M35" s="212">
        <v>44379</v>
      </c>
      <c r="N35" s="226" t="s">
        <v>32</v>
      </c>
      <c r="O35" s="213" t="s">
        <v>3</v>
      </c>
      <c r="P35" s="219"/>
      <c r="Q35" s="215"/>
      <c r="R35" s="216" t="s">
        <v>49</v>
      </c>
      <c r="S35" s="213" t="s">
        <v>48</v>
      </c>
      <c r="T35" s="213" t="s">
        <v>48</v>
      </c>
      <c r="U35" s="215" t="s">
        <v>50</v>
      </c>
    </row>
    <row r="36" spans="1:21" ht="15" customHeight="1" x14ac:dyDescent="0.15">
      <c r="A36" s="346"/>
      <c r="C36" s="73"/>
      <c r="D36" s="31"/>
      <c r="F36" s="58"/>
      <c r="G36" s="21">
        <v>0.5</v>
      </c>
      <c r="H36" s="38"/>
      <c r="I36" s="22"/>
      <c r="J36" s="22"/>
      <c r="K36" s="26"/>
      <c r="L36" s="79"/>
      <c r="M36" s="112" t="s">
        <v>40</v>
      </c>
      <c r="N36" s="82">
        <v>0.39583333333333331</v>
      </c>
      <c r="O36" s="106"/>
      <c r="P36" s="84" t="s">
        <v>7</v>
      </c>
      <c r="Q36" s="24"/>
      <c r="R36" s="66" t="s">
        <v>62</v>
      </c>
      <c r="S36" s="113" t="s">
        <v>112</v>
      </c>
      <c r="T36" s="113" t="s">
        <v>112</v>
      </c>
      <c r="U36" s="117" t="s">
        <v>8</v>
      </c>
    </row>
    <row r="37" spans="1:21" ht="15" customHeight="1" x14ac:dyDescent="0.15">
      <c r="A37" s="71"/>
      <c r="C37" s="73"/>
      <c r="D37" s="31"/>
      <c r="F37" s="58"/>
      <c r="G37" s="18"/>
      <c r="H37" s="8"/>
      <c r="L37" s="79"/>
      <c r="M37" s="115"/>
      <c r="N37" s="90"/>
      <c r="O37" s="107"/>
      <c r="P37" s="92" t="s">
        <v>134</v>
      </c>
      <c r="Q37" s="108"/>
      <c r="R37" s="67"/>
      <c r="S37" s="103"/>
      <c r="T37" s="103"/>
      <c r="U37" s="116"/>
    </row>
    <row r="38" spans="1:21" ht="15" customHeight="1" x14ac:dyDescent="0.15">
      <c r="A38" s="346" t="str">
        <f>星取表!AD50</f>
        <v>D1位</v>
      </c>
      <c r="B38" s="22"/>
      <c r="C38" s="73"/>
      <c r="D38" s="31"/>
      <c r="F38" s="58"/>
      <c r="G38" s="18"/>
      <c r="H38" s="8"/>
      <c r="L38" s="79"/>
      <c r="M38" s="34" t="s">
        <v>63</v>
      </c>
      <c r="N38" s="98">
        <v>0.44791666666666669</v>
      </c>
      <c r="O38" s="106"/>
      <c r="P38" s="84" t="s">
        <v>7</v>
      </c>
      <c r="Q38" s="24"/>
      <c r="R38" s="66" t="s">
        <v>65</v>
      </c>
      <c r="S38" s="113" t="s">
        <v>6</v>
      </c>
      <c r="T38" s="113" t="s">
        <v>6</v>
      </c>
      <c r="U38" s="117" t="s">
        <v>8</v>
      </c>
    </row>
    <row r="39" spans="1:21" ht="15" customHeight="1" x14ac:dyDescent="0.15">
      <c r="A39" s="346"/>
      <c r="C39" s="224" t="s">
        <v>42</v>
      </c>
      <c r="D39" s="31"/>
      <c r="F39" s="61"/>
      <c r="G39" s="18"/>
      <c r="H39" s="8"/>
      <c r="L39" s="79"/>
      <c r="M39" s="115"/>
      <c r="N39" s="90"/>
      <c r="O39" s="107"/>
      <c r="P39" s="92" t="s">
        <v>134</v>
      </c>
      <c r="Q39" s="108"/>
      <c r="R39" s="67"/>
      <c r="S39" s="103"/>
      <c r="T39" s="103"/>
      <c r="U39" s="116"/>
    </row>
    <row r="40" spans="1:21" ht="15" customHeight="1" x14ac:dyDescent="0.15">
      <c r="A40" s="346" t="str">
        <f>星取表!AE11</f>
        <v>A2位</v>
      </c>
      <c r="B40" s="22"/>
      <c r="C40" s="28">
        <v>0.5</v>
      </c>
      <c r="D40" s="33"/>
      <c r="E40" s="23"/>
      <c r="F40" s="59"/>
      <c r="G40" s="18"/>
      <c r="H40" s="8"/>
      <c r="I40" s="122"/>
      <c r="J40" s="123" t="s">
        <v>22</v>
      </c>
      <c r="K40" s="124"/>
      <c r="L40" s="79"/>
      <c r="M40" s="112" t="s">
        <v>64</v>
      </c>
      <c r="N40" s="82">
        <v>0.5</v>
      </c>
      <c r="O40" s="106"/>
      <c r="P40" s="84" t="s">
        <v>7</v>
      </c>
      <c r="Q40" s="24"/>
      <c r="R40" s="66" t="s">
        <v>62</v>
      </c>
      <c r="S40" s="86" t="s">
        <v>65</v>
      </c>
      <c r="T40" s="87" t="s">
        <v>65</v>
      </c>
      <c r="U40" s="117" t="s">
        <v>8</v>
      </c>
    </row>
    <row r="41" spans="1:21" ht="15" customHeight="1" x14ac:dyDescent="0.15">
      <c r="A41" s="346"/>
      <c r="C41" s="73"/>
      <c r="D41" s="31"/>
      <c r="E41" s="18"/>
      <c r="F41" s="65"/>
      <c r="G41" s="18"/>
      <c r="H41" s="8"/>
      <c r="I41" s="125"/>
      <c r="J41" s="126"/>
      <c r="K41" s="127"/>
      <c r="L41" s="79"/>
      <c r="M41" s="91"/>
      <c r="N41" s="115"/>
      <c r="O41" s="107"/>
      <c r="P41" s="92" t="s">
        <v>134</v>
      </c>
      <c r="Q41" s="41"/>
      <c r="R41" s="67"/>
      <c r="S41" s="41"/>
      <c r="T41" s="143"/>
      <c r="U41" s="116"/>
    </row>
    <row r="42" spans="1:21" ht="15" customHeight="1" x14ac:dyDescent="0.15">
      <c r="A42" s="74"/>
      <c r="C42" s="73"/>
      <c r="D42" s="31"/>
      <c r="E42" s="20"/>
      <c r="F42" s="60" t="s">
        <v>61</v>
      </c>
      <c r="G42" s="26"/>
      <c r="H42" s="8"/>
      <c r="I42" s="79"/>
      <c r="J42" s="124"/>
      <c r="K42" s="128">
        <v>0.44791666666666669</v>
      </c>
      <c r="L42" s="129" t="s">
        <v>23</v>
      </c>
      <c r="M42" s="120" t="s">
        <v>24</v>
      </c>
      <c r="N42" s="82">
        <v>0.55208333333333337</v>
      </c>
      <c r="O42" s="106"/>
      <c r="P42" s="84" t="s">
        <v>7</v>
      </c>
      <c r="Q42" s="24"/>
      <c r="R42" s="66" t="s">
        <v>8</v>
      </c>
      <c r="S42" s="86" t="s">
        <v>16</v>
      </c>
      <c r="T42" s="87" t="s">
        <v>16</v>
      </c>
      <c r="U42" s="117" t="s">
        <v>8</v>
      </c>
    </row>
    <row r="43" spans="1:21" ht="15" customHeight="1" x14ac:dyDescent="0.15">
      <c r="A43" s="3"/>
      <c r="B43" s="6"/>
      <c r="C43" s="73"/>
      <c r="D43" s="31"/>
      <c r="E43" s="39">
        <v>0.5</v>
      </c>
      <c r="F43" s="58"/>
      <c r="H43" s="8"/>
      <c r="I43" s="130"/>
      <c r="J43" s="123" t="s">
        <v>25</v>
      </c>
      <c r="K43" s="131"/>
      <c r="L43" s="132"/>
      <c r="M43" s="89"/>
      <c r="N43" s="90"/>
      <c r="O43" s="107"/>
      <c r="P43" s="92" t="s">
        <v>134</v>
      </c>
      <c r="Q43" s="108"/>
      <c r="R43" s="67"/>
      <c r="S43" s="121"/>
      <c r="T43" s="121"/>
      <c r="U43" s="116"/>
    </row>
    <row r="44" spans="1:21" ht="15" customHeight="1" x14ac:dyDescent="0.15">
      <c r="A44" s="346" t="s">
        <v>110</v>
      </c>
      <c r="B44" s="40"/>
      <c r="C44" s="41"/>
      <c r="D44" s="31"/>
      <c r="E44" s="21"/>
      <c r="F44" s="58"/>
      <c r="H44" s="8"/>
      <c r="I44" s="11"/>
      <c r="J44" s="133"/>
      <c r="K44" s="79"/>
      <c r="L44" s="79"/>
      <c r="N44" s="41"/>
      <c r="O44" s="41"/>
      <c r="P44" s="73"/>
      <c r="Q44" s="73"/>
      <c r="R44" s="41"/>
      <c r="S44" s="41"/>
      <c r="T44" s="73"/>
      <c r="U44" s="41"/>
    </row>
    <row r="45" spans="1:21" ht="15" customHeight="1" x14ac:dyDescent="0.4">
      <c r="A45" s="346"/>
      <c r="B45" s="19"/>
      <c r="C45" s="224" t="s">
        <v>42</v>
      </c>
      <c r="D45" s="42"/>
      <c r="E45" s="26"/>
      <c r="F45" s="58"/>
      <c r="H45" s="8"/>
      <c r="M45" s="212">
        <v>44750</v>
      </c>
      <c r="N45" s="226" t="s">
        <v>32</v>
      </c>
      <c r="O45" s="213" t="s">
        <v>3</v>
      </c>
      <c r="P45" s="219"/>
      <c r="Q45" s="215"/>
      <c r="R45" s="216" t="s">
        <v>49</v>
      </c>
      <c r="S45" s="213" t="s">
        <v>48</v>
      </c>
      <c r="T45" s="213" t="s">
        <v>48</v>
      </c>
      <c r="U45" s="215" t="s">
        <v>50</v>
      </c>
    </row>
    <row r="46" spans="1:21" ht="15" customHeight="1" x14ac:dyDescent="0.4">
      <c r="A46" s="346" t="str">
        <f>星取表!AE76</f>
        <v>F2位</v>
      </c>
      <c r="B46" s="11"/>
      <c r="C46" s="28">
        <v>0.55208333333333337</v>
      </c>
      <c r="D46" s="31"/>
      <c r="E46" s="43"/>
      <c r="F46" s="58"/>
      <c r="H46" s="8"/>
      <c r="M46" s="112" t="s">
        <v>55</v>
      </c>
      <c r="N46" s="82">
        <v>0.39583333333333331</v>
      </c>
      <c r="O46" s="73"/>
      <c r="P46" s="73" t="s">
        <v>7</v>
      </c>
      <c r="Q46" s="73"/>
      <c r="R46" s="76" t="s">
        <v>8</v>
      </c>
      <c r="S46" s="134" t="s">
        <v>8</v>
      </c>
      <c r="T46" s="134" t="s">
        <v>8</v>
      </c>
      <c r="U46" s="88" t="s">
        <v>8</v>
      </c>
    </row>
    <row r="47" spans="1:21" ht="15" customHeight="1" x14ac:dyDescent="0.15">
      <c r="A47" s="346"/>
      <c r="C47" s="44"/>
      <c r="D47" s="13"/>
      <c r="F47" s="58"/>
      <c r="H47" s="8"/>
      <c r="I47" s="122"/>
      <c r="J47" s="123" t="s">
        <v>43</v>
      </c>
      <c r="K47" s="124"/>
      <c r="L47" s="79"/>
      <c r="M47" s="115"/>
      <c r="N47" s="89"/>
      <c r="O47" s="73"/>
      <c r="P47" s="92" t="s">
        <v>134</v>
      </c>
      <c r="Q47" s="73"/>
      <c r="R47" s="75"/>
      <c r="S47" s="143"/>
      <c r="T47" s="143"/>
      <c r="U47" s="108"/>
    </row>
    <row r="48" spans="1:21" ht="15" customHeight="1" x14ac:dyDescent="0.15">
      <c r="A48" s="348"/>
      <c r="C48" s="44"/>
      <c r="D48" s="13"/>
      <c r="G48" s="79"/>
      <c r="H48" s="79"/>
      <c r="I48" s="125"/>
      <c r="J48" s="126"/>
      <c r="K48" s="127"/>
      <c r="L48" s="79"/>
      <c r="M48" s="112" t="s">
        <v>56</v>
      </c>
      <c r="N48" s="82">
        <v>0.44791666666666669</v>
      </c>
      <c r="O48" s="106"/>
      <c r="P48" s="84" t="s">
        <v>7</v>
      </c>
      <c r="Q48" s="24"/>
      <c r="R48" s="76" t="s">
        <v>8</v>
      </c>
      <c r="S48" s="134" t="s">
        <v>8</v>
      </c>
      <c r="T48" s="134" t="s">
        <v>8</v>
      </c>
      <c r="U48" s="88" t="s">
        <v>8</v>
      </c>
    </row>
    <row r="49" spans="1:21" ht="15" customHeight="1" x14ac:dyDescent="0.15">
      <c r="A49" s="348"/>
      <c r="C49" s="19"/>
      <c r="D49" s="45"/>
      <c r="E49" s="135" t="s">
        <v>26</v>
      </c>
      <c r="F49" s="46"/>
      <c r="I49" s="79"/>
      <c r="J49" s="124"/>
      <c r="K49" s="128">
        <v>0.39583333333333331</v>
      </c>
      <c r="L49" s="129" t="s">
        <v>45</v>
      </c>
      <c r="M49" s="115"/>
      <c r="N49" s="90"/>
      <c r="O49" s="107"/>
      <c r="P49" s="92" t="s">
        <v>134</v>
      </c>
      <c r="Q49" s="108"/>
      <c r="R49" s="67"/>
      <c r="S49" s="136"/>
      <c r="T49" s="136"/>
      <c r="U49" s="116"/>
    </row>
    <row r="50" spans="1:21" ht="15" customHeight="1" x14ac:dyDescent="0.15">
      <c r="A50" s="3"/>
      <c r="D50" s="8"/>
      <c r="E50" s="11"/>
      <c r="F50" s="47"/>
      <c r="G50" s="48"/>
      <c r="H50" s="49"/>
      <c r="I50" s="130"/>
      <c r="J50" s="123" t="s">
        <v>44</v>
      </c>
      <c r="K50" s="131"/>
      <c r="L50" s="132"/>
      <c r="M50" s="112" t="s">
        <v>57</v>
      </c>
      <c r="N50" s="82">
        <v>0.5</v>
      </c>
      <c r="O50" s="106"/>
      <c r="P50" s="84" t="s">
        <v>7</v>
      </c>
      <c r="Q50" s="24"/>
      <c r="R50" s="76" t="s">
        <v>8</v>
      </c>
      <c r="S50" s="134" t="s">
        <v>8</v>
      </c>
      <c r="T50" s="134" t="s">
        <v>8</v>
      </c>
      <c r="U50" s="88" t="s">
        <v>8</v>
      </c>
    </row>
    <row r="51" spans="1:21" ht="15" customHeight="1" x14ac:dyDescent="0.15">
      <c r="A51" s="3"/>
      <c r="B51" s="349" t="s">
        <v>85</v>
      </c>
      <c r="C51" s="349"/>
      <c r="D51" s="349"/>
      <c r="F51" s="77"/>
      <c r="G51" s="50">
        <v>0.44791666666666669</v>
      </c>
      <c r="H51" s="7" t="s">
        <v>27</v>
      </c>
      <c r="I51" s="11"/>
      <c r="J51" s="133"/>
      <c r="K51" s="79"/>
      <c r="L51" s="79"/>
      <c r="M51" s="115"/>
      <c r="N51" s="90"/>
      <c r="O51" s="107"/>
      <c r="P51" s="92" t="s">
        <v>134</v>
      </c>
      <c r="Q51" s="108"/>
      <c r="R51" s="67"/>
      <c r="S51" s="121"/>
      <c r="T51" s="121"/>
      <c r="U51" s="116"/>
    </row>
    <row r="52" spans="1:21" ht="15" customHeight="1" x14ac:dyDescent="0.15">
      <c r="A52" s="3"/>
      <c r="B52" s="349"/>
      <c r="C52" s="349"/>
      <c r="D52" s="349"/>
      <c r="E52" s="137" t="s">
        <v>28</v>
      </c>
      <c r="F52" s="46"/>
      <c r="G52" s="51"/>
      <c r="M52" s="112" t="s">
        <v>58</v>
      </c>
      <c r="N52" s="82">
        <v>0.54166666666666696</v>
      </c>
      <c r="O52" s="106"/>
      <c r="P52" s="84" t="s">
        <v>7</v>
      </c>
      <c r="Q52" s="24"/>
      <c r="R52" s="76" t="s">
        <v>8</v>
      </c>
      <c r="S52" s="134" t="s">
        <v>8</v>
      </c>
      <c r="T52" s="134" t="s">
        <v>8</v>
      </c>
      <c r="U52" s="88" t="s">
        <v>8</v>
      </c>
    </row>
    <row r="53" spans="1:21" ht="15" customHeight="1" x14ac:dyDescent="0.4">
      <c r="A53" s="3"/>
      <c r="B53" s="349"/>
      <c r="C53" s="349"/>
      <c r="D53" s="349"/>
      <c r="E53" s="11"/>
      <c r="F53" s="47"/>
      <c r="G53" s="52"/>
      <c r="M53" s="115"/>
      <c r="N53" s="90"/>
      <c r="O53" s="107"/>
      <c r="P53" s="92" t="s">
        <v>134</v>
      </c>
      <c r="Q53" s="108"/>
      <c r="R53" s="67"/>
      <c r="S53" s="121"/>
      <c r="T53" s="121"/>
      <c r="U53" s="116"/>
    </row>
    <row r="54" spans="1:21" ht="15" customHeight="1" x14ac:dyDescent="0.15">
      <c r="A54" s="138"/>
      <c r="B54" s="349"/>
      <c r="C54" s="349"/>
      <c r="D54" s="349"/>
      <c r="E54" s="79"/>
      <c r="F54" s="77"/>
      <c r="G54" s="53"/>
    </row>
    <row r="55" spans="1:21" ht="15" customHeight="1" x14ac:dyDescent="0.15">
      <c r="A55" s="2"/>
      <c r="B55" s="349"/>
      <c r="C55" s="349"/>
      <c r="D55" s="349"/>
      <c r="E55" s="137" t="s">
        <v>29</v>
      </c>
      <c r="F55" s="46"/>
      <c r="G55" s="53"/>
    </row>
    <row r="56" spans="1:21" ht="15" customHeight="1" x14ac:dyDescent="0.15">
      <c r="A56" s="139"/>
      <c r="B56" s="349"/>
      <c r="C56" s="349"/>
      <c r="D56" s="349"/>
      <c r="E56" s="125"/>
      <c r="F56" s="47"/>
      <c r="G56" s="54"/>
      <c r="H56" s="79"/>
      <c r="M56" s="73"/>
      <c r="N56" s="73"/>
      <c r="O56" s="73"/>
      <c r="P56" s="73"/>
    </row>
    <row r="57" spans="1:21" ht="15" customHeight="1" x14ac:dyDescent="0.15">
      <c r="A57" s="140"/>
      <c r="E57" s="141"/>
      <c r="F57" s="77"/>
      <c r="G57" s="55">
        <v>0.55208333333333337</v>
      </c>
      <c r="H57" s="7" t="s">
        <v>30</v>
      </c>
    </row>
    <row r="58" spans="1:21" ht="15" customHeight="1" x14ac:dyDescent="0.15">
      <c r="A58" s="140"/>
      <c r="B58" s="79"/>
      <c r="C58" s="79"/>
      <c r="D58" s="79"/>
      <c r="E58" s="142" t="s">
        <v>31</v>
      </c>
      <c r="F58" s="46"/>
      <c r="G58" s="56"/>
    </row>
    <row r="59" spans="1:21" ht="15" customHeight="1" x14ac:dyDescent="0.15">
      <c r="A59" s="139"/>
      <c r="B59" s="79"/>
      <c r="C59" s="79"/>
      <c r="D59" s="79"/>
      <c r="E59" s="125"/>
      <c r="F59" s="57"/>
      <c r="G59" s="53"/>
      <c r="H59" s="79"/>
    </row>
  </sheetData>
  <mergeCells count="27">
    <mergeCell ref="A48:A49"/>
    <mergeCell ref="B51:D56"/>
    <mergeCell ref="J3:L3"/>
    <mergeCell ref="A33:A34"/>
    <mergeCell ref="A35:A36"/>
    <mergeCell ref="A38:A39"/>
    <mergeCell ref="A40:A41"/>
    <mergeCell ref="A44:A45"/>
    <mergeCell ref="A46:A47"/>
    <mergeCell ref="A17:A18"/>
    <mergeCell ref="A19:A20"/>
    <mergeCell ref="A22:A23"/>
    <mergeCell ref="A24:A25"/>
    <mergeCell ref="A28:A29"/>
    <mergeCell ref="A30:A31"/>
    <mergeCell ref="J5:L5"/>
    <mergeCell ref="A6:A7"/>
    <mergeCell ref="J6:L6"/>
    <mergeCell ref="A8:A9"/>
    <mergeCell ref="A12:A13"/>
    <mergeCell ref="A14:A15"/>
    <mergeCell ref="A1:B1"/>
    <mergeCell ref="E1:F1"/>
    <mergeCell ref="G1:H1"/>
    <mergeCell ref="E3:F3"/>
    <mergeCell ref="G3:H3"/>
    <mergeCell ref="C3:D3"/>
  </mergeCells>
  <phoneticPr fontId="2"/>
  <pageMargins left="0.39370078740157483" right="0.23622047244094491" top="0.23622047244094491" bottom="0.23622047244094491" header="0.35433070866141736" footer="0.19685039370078741"/>
  <pageSetup paperSize="9" scale="82" orientation="portrait" blackAndWhite="1" r:id="rId1"/>
  <colBreaks count="1" manualBreakCount="1">
    <brk id="12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T80"/>
  <sheetViews>
    <sheetView view="pageBreakPreview" zoomScale="80" zoomScaleNormal="85" zoomScaleSheetLayoutView="80" workbookViewId="0">
      <selection activeCell="Z68" sqref="Z68"/>
    </sheetView>
  </sheetViews>
  <sheetFormatPr defaultRowHeight="30" x14ac:dyDescent="0.4"/>
  <cols>
    <col min="1" max="22" width="4.625" style="231" customWidth="1"/>
    <col min="23" max="26" width="4.625" style="237" customWidth="1"/>
    <col min="27" max="27" width="3.625" style="237" customWidth="1"/>
    <col min="28" max="28" width="5" style="237" customWidth="1"/>
    <col min="29" max="29" width="4.625" style="237" customWidth="1"/>
    <col min="30" max="31" width="7.125" style="237" customWidth="1"/>
    <col min="32" max="32" width="7.125" style="231" customWidth="1"/>
    <col min="33" max="35" width="4.125" style="231" customWidth="1"/>
    <col min="36" max="41" width="3.125" style="231" customWidth="1"/>
    <col min="42" max="44" width="4.125" style="231" customWidth="1"/>
    <col min="45" max="45" width="9" style="231"/>
    <col min="46" max="46" width="9" style="231" customWidth="1"/>
    <col min="47" max="16384" width="9" style="231"/>
  </cols>
  <sheetData>
    <row r="1" spans="1:46" ht="21.95" customHeight="1" x14ac:dyDescent="0.4">
      <c r="A1" s="422" t="str">
        <f>予選リーグ!A1</f>
        <v>令和５年度　静岡市中学校総合体育大会　サッカーの部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277"/>
      <c r="AB1" s="277"/>
      <c r="AC1" s="277"/>
      <c r="AD1" s="277"/>
      <c r="AE1" s="277"/>
      <c r="AF1" s="277"/>
      <c r="AG1" s="277"/>
      <c r="AH1" s="277"/>
      <c r="AJ1" s="232" t="s">
        <v>135</v>
      </c>
      <c r="AK1" s="232"/>
      <c r="AL1" s="232"/>
      <c r="AM1" s="232"/>
      <c r="AN1" s="232"/>
      <c r="AO1" s="232"/>
      <c r="AP1" s="232"/>
      <c r="AQ1" s="232"/>
      <c r="AR1" s="233"/>
      <c r="AT1" s="234"/>
    </row>
    <row r="2" spans="1:46" ht="21.95" customHeight="1" x14ac:dyDescent="0.4">
      <c r="A2" s="280" t="s">
        <v>158</v>
      </c>
      <c r="B2" s="239"/>
      <c r="C2" s="239"/>
      <c r="D2" s="239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AJ2" s="232" t="s">
        <v>136</v>
      </c>
      <c r="AK2" s="232"/>
      <c r="AL2" s="232"/>
      <c r="AM2" s="232"/>
      <c r="AN2" s="232"/>
      <c r="AO2" s="232"/>
      <c r="AP2" s="232" t="s">
        <v>140</v>
      </c>
      <c r="AQ2" s="232"/>
      <c r="AR2" s="233"/>
      <c r="AT2" s="234"/>
    </row>
    <row r="3" spans="1:46" ht="21.95" customHeight="1" x14ac:dyDescent="0.4">
      <c r="A3" s="239"/>
      <c r="B3" s="239"/>
      <c r="C3" s="239"/>
      <c r="D3" s="239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AJ3" s="232"/>
      <c r="AK3" s="232"/>
      <c r="AL3" s="232"/>
      <c r="AM3" s="232"/>
      <c r="AN3" s="232"/>
      <c r="AO3" s="232"/>
      <c r="AP3" s="232"/>
      <c r="AQ3" s="232"/>
      <c r="AR3" s="233"/>
      <c r="AT3" s="234"/>
    </row>
    <row r="4" spans="1:46" ht="21.95" customHeight="1" thickBot="1" x14ac:dyDescent="0.55000000000000004">
      <c r="A4" s="268" t="s">
        <v>152</v>
      </c>
      <c r="B4" s="269"/>
      <c r="C4" s="269"/>
      <c r="D4" s="238"/>
      <c r="E4" s="245"/>
      <c r="F4" s="245"/>
      <c r="G4" s="245"/>
      <c r="H4" s="240"/>
      <c r="I4" s="240"/>
      <c r="J4" s="238"/>
      <c r="K4" s="238"/>
      <c r="L4" s="238"/>
      <c r="M4" s="238"/>
      <c r="N4" s="238"/>
      <c r="O4" s="238"/>
      <c r="P4" s="238"/>
      <c r="Q4" s="238"/>
      <c r="R4" s="238"/>
      <c r="V4" s="237"/>
      <c r="AE4" s="231"/>
    </row>
    <row r="5" spans="1:46" ht="21.95" customHeight="1" thickBot="1" x14ac:dyDescent="0.45">
      <c r="A5" s="406"/>
      <c r="B5" s="383"/>
      <c r="C5" s="407"/>
      <c r="D5" s="382" t="str">
        <f>$A$6</f>
        <v>安東</v>
      </c>
      <c r="E5" s="383"/>
      <c r="F5" s="383"/>
      <c r="G5" s="384" t="str">
        <f>$A$8</f>
        <v>飯田</v>
      </c>
      <c r="H5" s="385"/>
      <c r="I5" s="382"/>
      <c r="J5" s="384" t="str">
        <f>$A$10</f>
        <v>清水Ｃ</v>
      </c>
      <c r="K5" s="385"/>
      <c r="L5" s="382"/>
      <c r="M5" s="384" t="str">
        <f>$A$12</f>
        <v>チーム北部</v>
      </c>
      <c r="N5" s="385"/>
      <c r="O5" s="382"/>
      <c r="P5" s="384" t="str">
        <f>$A$14</f>
        <v>袖師中</v>
      </c>
      <c r="Q5" s="385"/>
      <c r="R5" s="385"/>
      <c r="S5" s="285" t="s">
        <v>137</v>
      </c>
      <c r="T5" s="286" t="s">
        <v>141</v>
      </c>
      <c r="U5" s="286" t="s">
        <v>142</v>
      </c>
      <c r="V5" s="286" t="s">
        <v>143</v>
      </c>
      <c r="W5" s="286" t="s">
        <v>144</v>
      </c>
      <c r="X5" s="286" t="s">
        <v>145</v>
      </c>
      <c r="Y5" s="287" t="s">
        <v>146</v>
      </c>
      <c r="Z5" s="288" t="s">
        <v>138</v>
      </c>
      <c r="AE5" s="231"/>
    </row>
    <row r="6" spans="1:46" ht="21.95" customHeight="1" thickTop="1" x14ac:dyDescent="0.4">
      <c r="A6" s="360" t="str">
        <f>予選リーグ!$B$7</f>
        <v>安東</v>
      </c>
      <c r="B6" s="361"/>
      <c r="C6" s="361"/>
      <c r="D6" s="364"/>
      <c r="E6" s="365"/>
      <c r="F6" s="366"/>
      <c r="G6" s="367" t="str">
        <f>IF(OR(G7="",I7=""),"",IF(G7&gt;I7,"○",IF(G7=I7,"△","●")))</f>
        <v/>
      </c>
      <c r="H6" s="368"/>
      <c r="I6" s="369"/>
      <c r="J6" s="367" t="str">
        <f>IF(OR(J7="",L7=""),"",IF(J7&gt;L7,"○",IF(J7=L7,"△","●")))</f>
        <v>○</v>
      </c>
      <c r="K6" s="368"/>
      <c r="L6" s="369"/>
      <c r="M6" s="367" t="str">
        <f>IF(OR(M7="",O7=""),"",IF(M7&gt;O7,"○",IF(M7=O7,"△","●")))</f>
        <v>●</v>
      </c>
      <c r="N6" s="368"/>
      <c r="O6" s="369"/>
      <c r="P6" s="367" t="str">
        <f>IF(OR(P7="",R7=""),"",IF(P7&gt;R7,"○",IF(P7=R7,"△","●")))</f>
        <v/>
      </c>
      <c r="Q6" s="368"/>
      <c r="R6" s="368"/>
      <c r="S6" s="355">
        <f t="shared" ref="S6" si="0">T6*3+U6*1+V6*0</f>
        <v>3</v>
      </c>
      <c r="T6" s="356">
        <f>COUNTIF(D6:R6,"○")</f>
        <v>1</v>
      </c>
      <c r="U6" s="356">
        <f>COUNTIF(D6:R6,"△")</f>
        <v>0</v>
      </c>
      <c r="V6" s="356">
        <f>COUNTIF(D6:R6,"●")</f>
        <v>1</v>
      </c>
      <c r="W6" s="358">
        <f>SUM(D7,G7,J7,M7,P7)</f>
        <v>4</v>
      </c>
      <c r="X6" s="358">
        <f>SUM(F7,I7,L7,O7,R7)</f>
        <v>1</v>
      </c>
      <c r="Y6" s="358">
        <f>W6-X6</f>
        <v>3</v>
      </c>
      <c r="Z6" s="375">
        <f>_xlfn.RANK.EQ(AA6,$AA$6:$AA$15,0)</f>
        <v>3</v>
      </c>
      <c r="AA6" s="352">
        <f>S6*100+Y6*10+W6*1</f>
        <v>334</v>
      </c>
      <c r="AE6" s="231"/>
    </row>
    <row r="7" spans="1:46" ht="21.95" customHeight="1" thickBot="1" x14ac:dyDescent="0.45">
      <c r="A7" s="362"/>
      <c r="B7" s="363"/>
      <c r="C7" s="363"/>
      <c r="D7" s="246"/>
      <c r="E7" s="247"/>
      <c r="F7" s="248"/>
      <c r="G7" s="249" t="str">
        <f>IF(予選リーグ!$D$24="","",予選リーグ!$D$24)</f>
        <v/>
      </c>
      <c r="H7" s="250" t="s">
        <v>139</v>
      </c>
      <c r="I7" s="251" t="str">
        <f>IF(予選リーグ!$F$24="","",予選リーグ!$F$24)</f>
        <v/>
      </c>
      <c r="J7" s="249">
        <f>IF(予選リーグ!$D$19="","",予選リーグ!$D$19)</f>
        <v>4</v>
      </c>
      <c r="K7" s="250" t="s">
        <v>149</v>
      </c>
      <c r="L7" s="251">
        <f>IF(予選リーグ!$F$19="","",予選リーグ!$F$19)</f>
        <v>0</v>
      </c>
      <c r="M7" s="249">
        <f>IF(予選リーグ!$D$16="","",予選リーグ!$D$16)</f>
        <v>0</v>
      </c>
      <c r="N7" s="250" t="s">
        <v>149</v>
      </c>
      <c r="O7" s="251">
        <f>IF(予選リーグ!$F$16="","",予選リーグ!$F$16)</f>
        <v>1</v>
      </c>
      <c r="P7" s="249" t="str">
        <f>IF(予選リーグ!$D$21="","",予選リーグ!$D$21)</f>
        <v/>
      </c>
      <c r="Q7" s="250" t="s">
        <v>153</v>
      </c>
      <c r="R7" s="252" t="str">
        <f>IF(予選リーグ!$F$21="","",予選リーグ!$F$21)</f>
        <v/>
      </c>
      <c r="S7" s="354"/>
      <c r="T7" s="357"/>
      <c r="U7" s="357"/>
      <c r="V7" s="357"/>
      <c r="W7" s="359"/>
      <c r="X7" s="359"/>
      <c r="Y7" s="359"/>
      <c r="Z7" s="376"/>
      <c r="AA7" s="352"/>
      <c r="AF7" s="237"/>
      <c r="AG7" s="237"/>
      <c r="AH7" s="237"/>
    </row>
    <row r="8" spans="1:46" ht="21.95" customHeight="1" x14ac:dyDescent="0.4">
      <c r="A8" s="397" t="str">
        <f>予選リーグ!$B$8</f>
        <v>飯田</v>
      </c>
      <c r="B8" s="398"/>
      <c r="C8" s="399"/>
      <c r="D8" s="408" t="str">
        <f>IF(OR(D9="",F9=""),"",IF(D9&gt;F9,"○",IF(D9=F9,"△","●")))</f>
        <v/>
      </c>
      <c r="E8" s="408"/>
      <c r="F8" s="408"/>
      <c r="G8" s="370"/>
      <c r="H8" s="371"/>
      <c r="I8" s="372"/>
      <c r="J8" s="377" t="str">
        <f>IF(OR(J9="",L9=""),"",IF(J9&gt;L9,"○",IF(J9=L9,"△","●")))</f>
        <v/>
      </c>
      <c r="K8" s="378"/>
      <c r="L8" s="379"/>
      <c r="M8" s="377" t="str">
        <f>IF(OR(M9="",O9=""),"",IF(M9&gt;O9,"○",IF(M9=O9,"△","●")))</f>
        <v>△</v>
      </c>
      <c r="N8" s="378"/>
      <c r="O8" s="379"/>
      <c r="P8" s="377" t="str">
        <f>IF(OR(P9="",R9=""),"",IF(P9&gt;R9,"○",IF(P9=R9,"△","●")))</f>
        <v>○</v>
      </c>
      <c r="Q8" s="378"/>
      <c r="R8" s="378"/>
      <c r="S8" s="353">
        <f t="shared" ref="S8" si="1">T8*3+U8*1+V8*0</f>
        <v>4</v>
      </c>
      <c r="T8" s="373">
        <f t="shared" ref="T8" si="2">COUNTIF(D8:R8,"○")</f>
        <v>1</v>
      </c>
      <c r="U8" s="373">
        <f t="shared" ref="U8" si="3">COUNTIF(D8:R8,"△")</f>
        <v>1</v>
      </c>
      <c r="V8" s="373">
        <f t="shared" ref="V8" si="4">COUNTIF(D8:R8,"●")</f>
        <v>0</v>
      </c>
      <c r="W8" s="374">
        <f>SUM(D9,G9,J9,M9,P9)</f>
        <v>2</v>
      </c>
      <c r="X8" s="374">
        <f>SUM(F9,I9,L9,O9,R9)</f>
        <v>1</v>
      </c>
      <c r="Y8" s="374">
        <f t="shared" ref="Y8" si="5">W8-X8</f>
        <v>1</v>
      </c>
      <c r="Z8" s="409">
        <f t="shared" ref="Z8" si="6">_xlfn.RANK.EQ(AA8,$AA$6:$AA$15,0)</f>
        <v>1</v>
      </c>
      <c r="AA8" s="352">
        <f>S8*100+Y8*10+W8*1</f>
        <v>412</v>
      </c>
      <c r="AF8" s="237"/>
      <c r="AG8" s="237"/>
      <c r="AH8" s="237"/>
    </row>
    <row r="9" spans="1:46" ht="21.95" customHeight="1" thickBot="1" x14ac:dyDescent="0.45">
      <c r="A9" s="362"/>
      <c r="B9" s="363"/>
      <c r="C9" s="400"/>
      <c r="D9" s="253" t="str">
        <f>IF(I7="","",I7)</f>
        <v/>
      </c>
      <c r="E9" s="253" t="s">
        <v>139</v>
      </c>
      <c r="F9" s="253" t="str">
        <f>IF(G7="","",G7)</f>
        <v/>
      </c>
      <c r="G9" s="246"/>
      <c r="H9" s="247"/>
      <c r="I9" s="248"/>
      <c r="J9" s="249" t="str">
        <f>IF(予選リーグ!$D$22="","",予選リーグ!$D$22)</f>
        <v/>
      </c>
      <c r="K9" s="250" t="s">
        <v>149</v>
      </c>
      <c r="L9" s="251" t="str">
        <f>IF(予選リーグ!$F$22="","",予選リーグ!$F$22)</f>
        <v/>
      </c>
      <c r="M9" s="249">
        <f>IF(予選リーグ!$D$18="","",予選リーグ!$D$18)</f>
        <v>1</v>
      </c>
      <c r="N9" s="250" t="s">
        <v>149</v>
      </c>
      <c r="O9" s="251">
        <f>IF(予選リーグ!$F$18="","",予選リーグ!$F$18)</f>
        <v>1</v>
      </c>
      <c r="P9" s="249">
        <f>IF(予選リーグ!$D$15="","",予選リーグ!$D$15)</f>
        <v>1</v>
      </c>
      <c r="Q9" s="250" t="s">
        <v>149</v>
      </c>
      <c r="R9" s="251">
        <f>IF(予選リーグ!$F$15="","",予選リーグ!$F$15)</f>
        <v>0</v>
      </c>
      <c r="S9" s="354"/>
      <c r="T9" s="357"/>
      <c r="U9" s="357"/>
      <c r="V9" s="357"/>
      <c r="W9" s="359"/>
      <c r="X9" s="359"/>
      <c r="Y9" s="359"/>
      <c r="Z9" s="376"/>
      <c r="AA9" s="352"/>
      <c r="AC9" s="243"/>
      <c r="AD9" s="254"/>
      <c r="AE9" s="254"/>
      <c r="AF9" s="254"/>
      <c r="AG9" s="237"/>
      <c r="AH9" s="237"/>
    </row>
    <row r="10" spans="1:46" ht="21.95" customHeight="1" x14ac:dyDescent="0.4">
      <c r="A10" s="397" t="str">
        <f>予選リーグ!$B$9</f>
        <v>清水Ｃ</v>
      </c>
      <c r="B10" s="398"/>
      <c r="C10" s="399"/>
      <c r="D10" s="401" t="str">
        <f>IF(OR(D11="",F11=""),"",IF(D11&gt;F11,"○",IF(D11=F11,"△","●")))</f>
        <v>●</v>
      </c>
      <c r="E10" s="401"/>
      <c r="F10" s="402"/>
      <c r="G10" s="403" t="str">
        <f>IF(OR(G11="",I11=""),"",IF(G11&gt;I11,"○",IF(G11=I11,"△","●")))</f>
        <v/>
      </c>
      <c r="H10" s="404"/>
      <c r="I10" s="405"/>
      <c r="J10" s="370"/>
      <c r="K10" s="371"/>
      <c r="L10" s="372"/>
      <c r="M10" s="377" t="str">
        <f>IF(OR(M11="",O11=""),"",IF(M11&gt;O11,"○",IF(M11=O11,"△","●")))</f>
        <v/>
      </c>
      <c r="N10" s="378"/>
      <c r="O10" s="379"/>
      <c r="P10" s="377" t="str">
        <f>IF(OR(P11="",R11=""),"",IF(P11&gt;R11,"○",IF(P11=R11,"△","●")))</f>
        <v>○</v>
      </c>
      <c r="Q10" s="378"/>
      <c r="R10" s="378"/>
      <c r="S10" s="353">
        <f t="shared" ref="S10" si="7">T10*3+U10*1+V10*0</f>
        <v>3</v>
      </c>
      <c r="T10" s="373">
        <f t="shared" ref="T10" si="8">COUNTIF(D10:R10,"○")</f>
        <v>1</v>
      </c>
      <c r="U10" s="373">
        <f t="shared" ref="U10" si="9">COUNTIF(D10:R10,"△")</f>
        <v>0</v>
      </c>
      <c r="V10" s="373">
        <f t="shared" ref="V10" si="10">COUNTIF(D10:R10,"●")</f>
        <v>1</v>
      </c>
      <c r="W10" s="374">
        <f>SUM(D11,G11,J11,M11,P11)</f>
        <v>2</v>
      </c>
      <c r="X10" s="374">
        <f>SUM(F11,I11,L11,O11,R11)</f>
        <v>4</v>
      </c>
      <c r="Y10" s="374">
        <f t="shared" ref="Y10" si="11">W10-X10</f>
        <v>-2</v>
      </c>
      <c r="Z10" s="409">
        <f t="shared" ref="Z10" si="12">_xlfn.RANK.EQ(AA10,$AA$6:$AA$15,0)</f>
        <v>4</v>
      </c>
      <c r="AA10" s="352">
        <f>S10*100+Y10*10+W10*1</f>
        <v>282</v>
      </c>
      <c r="AC10" s="255"/>
      <c r="AD10" s="241" t="s">
        <v>151</v>
      </c>
      <c r="AE10" s="242" t="s">
        <v>147</v>
      </c>
      <c r="AF10" s="242" t="s">
        <v>148</v>
      </c>
      <c r="AG10" s="237"/>
      <c r="AH10" s="237"/>
    </row>
    <row r="11" spans="1:46" ht="21.95" customHeight="1" thickBot="1" x14ac:dyDescent="0.45">
      <c r="A11" s="362"/>
      <c r="B11" s="363"/>
      <c r="C11" s="400"/>
      <c r="D11" s="253">
        <f>IF(L7="","",L7)</f>
        <v>0</v>
      </c>
      <c r="E11" s="253" t="s">
        <v>150</v>
      </c>
      <c r="F11" s="256">
        <f>IF(J7="","",J7)</f>
        <v>4</v>
      </c>
      <c r="G11" s="257" t="str">
        <f>IF(L9="","",L9)</f>
        <v/>
      </c>
      <c r="H11" s="253" t="s">
        <v>139</v>
      </c>
      <c r="I11" s="258" t="str">
        <f>IF(J9="","",J9)</f>
        <v/>
      </c>
      <c r="J11" s="246"/>
      <c r="K11" s="247"/>
      <c r="L11" s="248"/>
      <c r="M11" s="249" t="str">
        <f>IF(予選リーグ!$D$20="","",予選リーグ!$D$20)</f>
        <v/>
      </c>
      <c r="N11" s="250" t="s">
        <v>149</v>
      </c>
      <c r="O11" s="251" t="str">
        <f>IF(予選リーグ!$F$20="","",予選リーグ!$F$20)</f>
        <v/>
      </c>
      <c r="P11" s="249">
        <f>IF(予選リーグ!$D$17="","",予選リーグ!$D$17)</f>
        <v>2</v>
      </c>
      <c r="Q11" s="250" t="s">
        <v>149</v>
      </c>
      <c r="R11" s="251">
        <f>IF(予選リーグ!$F$17="","",予選リーグ!$F$17)</f>
        <v>0</v>
      </c>
      <c r="S11" s="354"/>
      <c r="T11" s="357"/>
      <c r="U11" s="357"/>
      <c r="V11" s="357"/>
      <c r="W11" s="359"/>
      <c r="X11" s="359"/>
      <c r="Y11" s="359"/>
      <c r="Z11" s="376"/>
      <c r="AA11" s="352"/>
      <c r="AD11" s="259" t="s">
        <v>161</v>
      </c>
      <c r="AE11" s="259" t="s">
        <v>162</v>
      </c>
      <c r="AF11" s="259" t="s">
        <v>163</v>
      </c>
      <c r="AG11" s="237"/>
      <c r="AH11" s="237"/>
    </row>
    <row r="12" spans="1:46" ht="21.95" customHeight="1" x14ac:dyDescent="0.4">
      <c r="A12" s="397" t="str">
        <f>予選リーグ!$B$10</f>
        <v>チーム北部</v>
      </c>
      <c r="B12" s="398"/>
      <c r="C12" s="399"/>
      <c r="D12" s="401" t="str">
        <f>IF(OR(D13="",F13=""),"",IF(D13&gt;F13,"○",IF(D13=F13,"△","●")))</f>
        <v>○</v>
      </c>
      <c r="E12" s="401"/>
      <c r="F12" s="402"/>
      <c r="G12" s="410" t="str">
        <f>IF(OR(G13="",I13=""),"",IF(G13&gt;I13,"○",IF(G13=I13,"△","●")))</f>
        <v>△</v>
      </c>
      <c r="H12" s="401"/>
      <c r="I12" s="402"/>
      <c r="J12" s="411" t="str">
        <f>IF(OR(J13="",L13=""),"",IF(J13&gt;L13,"○",IF(J13=L13,"△","●")))</f>
        <v/>
      </c>
      <c r="K12" s="408"/>
      <c r="L12" s="408"/>
      <c r="M12" s="370"/>
      <c r="N12" s="371"/>
      <c r="O12" s="372"/>
      <c r="P12" s="377" t="str">
        <f>IF(OR(P13="",R13=""),"",IF(P13&gt;R13,"○",IF(P13=R13,"△","●")))</f>
        <v/>
      </c>
      <c r="Q12" s="378"/>
      <c r="R12" s="378"/>
      <c r="S12" s="353">
        <f t="shared" ref="S12" si="13">T12*3+U12*1+V12*0</f>
        <v>4</v>
      </c>
      <c r="T12" s="373">
        <f t="shared" ref="T12" si="14">COUNTIF(D12:R12,"○")</f>
        <v>1</v>
      </c>
      <c r="U12" s="373">
        <f t="shared" ref="U12" si="15">COUNTIF(D12:R12,"△")</f>
        <v>1</v>
      </c>
      <c r="V12" s="373">
        <f t="shared" ref="V12" si="16">COUNTIF(D12:R12,"●")</f>
        <v>0</v>
      </c>
      <c r="W12" s="374">
        <f>SUM(D13,G13,J13,M13,P13)</f>
        <v>2</v>
      </c>
      <c r="X12" s="374">
        <f>SUM(F13,I13,L13,O13,R13)</f>
        <v>1</v>
      </c>
      <c r="Y12" s="374">
        <f t="shared" ref="Y12" si="17">W12-X12</f>
        <v>1</v>
      </c>
      <c r="Z12" s="409">
        <f t="shared" ref="Z12" si="18">_xlfn.RANK.EQ(AA12,$AA$6:$AA$15,0)</f>
        <v>1</v>
      </c>
      <c r="AA12" s="352">
        <f>S12*100+Y12*10+W12*1</f>
        <v>412</v>
      </c>
      <c r="AC12" s="231"/>
      <c r="AD12" s="244" t="s">
        <v>174</v>
      </c>
      <c r="AF12" s="237"/>
      <c r="AG12" s="237"/>
      <c r="AH12" s="237"/>
    </row>
    <row r="13" spans="1:46" ht="21.95" customHeight="1" thickBot="1" x14ac:dyDescent="0.45">
      <c r="A13" s="362"/>
      <c r="B13" s="363"/>
      <c r="C13" s="400"/>
      <c r="D13" s="253">
        <f>IF(O7="","",O7)</f>
        <v>1</v>
      </c>
      <c r="E13" s="253" t="s">
        <v>139</v>
      </c>
      <c r="F13" s="256">
        <f>IF(M7="","",M7)</f>
        <v>0</v>
      </c>
      <c r="G13" s="257">
        <f>IF(O9="","",O9)</f>
        <v>1</v>
      </c>
      <c r="H13" s="253" t="s">
        <v>139</v>
      </c>
      <c r="I13" s="256">
        <f>IF(M9="","",M9)</f>
        <v>1</v>
      </c>
      <c r="J13" s="257" t="str">
        <f>IF(O11="","",O11)</f>
        <v/>
      </c>
      <c r="K13" s="253" t="s">
        <v>139</v>
      </c>
      <c r="L13" s="258" t="str">
        <f>IF(M11="","",M11)</f>
        <v/>
      </c>
      <c r="M13" s="246"/>
      <c r="N13" s="247"/>
      <c r="O13" s="248"/>
      <c r="P13" s="249" t="str">
        <f>IF(予選リーグ!$D$23="","",予選リーグ!$D$23)</f>
        <v/>
      </c>
      <c r="Q13" s="250" t="s">
        <v>149</v>
      </c>
      <c r="R13" s="251" t="str">
        <f>IF(予選リーグ!$F$23="","",予選リーグ!$F$23)</f>
        <v/>
      </c>
      <c r="S13" s="354"/>
      <c r="T13" s="357"/>
      <c r="U13" s="357"/>
      <c r="V13" s="357"/>
      <c r="W13" s="359"/>
      <c r="X13" s="359"/>
      <c r="Y13" s="359"/>
      <c r="Z13" s="376"/>
      <c r="AA13" s="352"/>
      <c r="AF13" s="237"/>
      <c r="AG13" s="237"/>
      <c r="AH13" s="237"/>
    </row>
    <row r="14" spans="1:46" ht="21.95" customHeight="1" x14ac:dyDescent="0.4">
      <c r="A14" s="397" t="str">
        <f>予選リーグ!$B$11</f>
        <v>袖師中</v>
      </c>
      <c r="B14" s="398"/>
      <c r="C14" s="399"/>
      <c r="D14" s="401" t="str">
        <f>IF(OR(D15="",F15=""),"",IF(D15&gt;F15,"○",IF(D15=F15,"△","●")))</f>
        <v/>
      </c>
      <c r="E14" s="401"/>
      <c r="F14" s="402"/>
      <c r="G14" s="410" t="str">
        <f>IF(OR(G15="",I15=""),"",IF(G15&gt;I15,"○",IF(G15=I15,"△","●")))</f>
        <v>●</v>
      </c>
      <c r="H14" s="401"/>
      <c r="I14" s="402"/>
      <c r="J14" s="410" t="str">
        <f>IF(OR(J15="",L15=""),"",IF(J15&gt;L15,"○",IF(J15=L15,"△","●")))</f>
        <v>●</v>
      </c>
      <c r="K14" s="401"/>
      <c r="L14" s="402"/>
      <c r="M14" s="411" t="str">
        <f>IF(OR(M15="",O15=""),"",IF(M15&gt;O15,"○",IF(M15=O15,"△","●")))</f>
        <v/>
      </c>
      <c r="N14" s="408"/>
      <c r="O14" s="408"/>
      <c r="P14" s="370"/>
      <c r="Q14" s="371"/>
      <c r="R14" s="371"/>
      <c r="S14" s="353">
        <f t="shared" ref="S14" si="19">T14*3+U14*1+V14*0</f>
        <v>0</v>
      </c>
      <c r="T14" s="373">
        <f t="shared" ref="T14" si="20">COUNTIF(D14:R14,"○")</f>
        <v>0</v>
      </c>
      <c r="U14" s="373">
        <f t="shared" ref="U14" si="21">COUNTIF(D14:R14,"△")</f>
        <v>0</v>
      </c>
      <c r="V14" s="373">
        <f t="shared" ref="V14" si="22">COUNTIF(D14:R14,"●")</f>
        <v>2</v>
      </c>
      <c r="W14" s="374">
        <f>SUM(D15,G15,J15,M15,P15)</f>
        <v>0</v>
      </c>
      <c r="X14" s="374">
        <f>SUM(F15,I15,L15,O15,R15)</f>
        <v>3</v>
      </c>
      <c r="Y14" s="374">
        <f t="shared" ref="Y14" si="23">W14-X14</f>
        <v>-3</v>
      </c>
      <c r="Z14" s="409">
        <f t="shared" ref="Z14" si="24">_xlfn.RANK.EQ(AA14,$AA$6:$AA$15,0)</f>
        <v>5</v>
      </c>
      <c r="AA14" s="352">
        <f>S14*100+Y14*10+W14*1</f>
        <v>-30</v>
      </c>
      <c r="AF14" s="237"/>
      <c r="AG14" s="237"/>
      <c r="AH14" s="237"/>
    </row>
    <row r="15" spans="1:46" ht="21.95" customHeight="1" thickBot="1" x14ac:dyDescent="0.45">
      <c r="A15" s="413"/>
      <c r="B15" s="414"/>
      <c r="C15" s="415"/>
      <c r="D15" s="260" t="str">
        <f>IF(R7="","",R7)</f>
        <v/>
      </c>
      <c r="E15" s="260" t="s">
        <v>139</v>
      </c>
      <c r="F15" s="261" t="str">
        <f>IF(P7="","",P7)</f>
        <v/>
      </c>
      <c r="G15" s="262">
        <f>IF(R9="","",R9)</f>
        <v>0</v>
      </c>
      <c r="H15" s="260" t="s">
        <v>139</v>
      </c>
      <c r="I15" s="261">
        <f>IF(P9="","",P9)</f>
        <v>1</v>
      </c>
      <c r="J15" s="262">
        <f>IF(R11="","",R11)</f>
        <v>0</v>
      </c>
      <c r="K15" s="260" t="s">
        <v>139</v>
      </c>
      <c r="L15" s="261">
        <f>IF(P11="","",P11)</f>
        <v>2</v>
      </c>
      <c r="M15" s="262" t="str">
        <f>IF(R13="","",R13)</f>
        <v/>
      </c>
      <c r="N15" s="260" t="s">
        <v>139</v>
      </c>
      <c r="O15" s="263" t="str">
        <f>IF(P13="","",P13)</f>
        <v/>
      </c>
      <c r="P15" s="246"/>
      <c r="Q15" s="247"/>
      <c r="R15" s="247"/>
      <c r="S15" s="416"/>
      <c r="T15" s="395"/>
      <c r="U15" s="395"/>
      <c r="V15" s="395"/>
      <c r="W15" s="396"/>
      <c r="X15" s="396"/>
      <c r="Y15" s="396"/>
      <c r="Z15" s="412"/>
      <c r="AA15" s="352"/>
      <c r="AF15" s="237"/>
      <c r="AG15" s="237"/>
      <c r="AH15" s="237"/>
    </row>
    <row r="16" spans="1:46" ht="26.25" customHeight="1" x14ac:dyDescent="0.4">
      <c r="A16" s="239"/>
      <c r="B16" s="239"/>
      <c r="C16" s="239"/>
      <c r="D16" s="239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AJ16" s="232"/>
      <c r="AK16" s="232"/>
      <c r="AL16" s="232"/>
      <c r="AM16" s="232"/>
      <c r="AN16" s="232"/>
      <c r="AO16" s="232"/>
      <c r="AP16" s="232"/>
      <c r="AQ16" s="232"/>
      <c r="AR16" s="233"/>
      <c r="AT16" s="234"/>
    </row>
    <row r="17" spans="1:34" ht="21.95" customHeight="1" thickBot="1" x14ac:dyDescent="0.55000000000000004">
      <c r="A17" s="273" t="s">
        <v>155</v>
      </c>
      <c r="B17" s="274"/>
      <c r="C17" s="274"/>
      <c r="D17" s="238"/>
      <c r="E17" s="245"/>
      <c r="F17" s="245"/>
      <c r="G17" s="245"/>
      <c r="H17" s="240"/>
      <c r="I17" s="240"/>
      <c r="J17" s="238"/>
      <c r="K17" s="238"/>
      <c r="L17" s="238"/>
      <c r="M17" s="238"/>
      <c r="N17" s="238"/>
      <c r="O17" s="238"/>
      <c r="P17" s="238"/>
      <c r="Q17" s="238"/>
      <c r="R17" s="238"/>
      <c r="V17" s="237"/>
      <c r="AE17" s="231"/>
    </row>
    <row r="18" spans="1:34" ht="21.95" customHeight="1" thickBot="1" x14ac:dyDescent="0.45">
      <c r="A18" s="406"/>
      <c r="B18" s="383"/>
      <c r="C18" s="407"/>
      <c r="D18" s="382" t="str">
        <f>$A$19</f>
        <v>清水六</v>
      </c>
      <c r="E18" s="383"/>
      <c r="F18" s="383"/>
      <c r="G18" s="384" t="str">
        <f>$A$21</f>
        <v>観山</v>
      </c>
      <c r="H18" s="385"/>
      <c r="I18" s="382"/>
      <c r="J18" s="384" t="str">
        <f>$A$23</f>
        <v>聖光</v>
      </c>
      <c r="K18" s="385"/>
      <c r="L18" s="382"/>
      <c r="M18" s="384" t="str">
        <f>$A$25</f>
        <v>東豊田</v>
      </c>
      <c r="N18" s="385"/>
      <c r="O18" s="382"/>
      <c r="P18" s="386">
        <f>$A$27</f>
        <v>0</v>
      </c>
      <c r="Q18" s="387"/>
      <c r="R18" s="387"/>
      <c r="S18" s="285" t="s">
        <v>137</v>
      </c>
      <c r="T18" s="286" t="s">
        <v>141</v>
      </c>
      <c r="U18" s="286" t="s">
        <v>142</v>
      </c>
      <c r="V18" s="286" t="s">
        <v>143</v>
      </c>
      <c r="W18" s="286" t="s">
        <v>144</v>
      </c>
      <c r="X18" s="286" t="s">
        <v>145</v>
      </c>
      <c r="Y18" s="287" t="s">
        <v>146</v>
      </c>
      <c r="Z18" s="288" t="s">
        <v>138</v>
      </c>
      <c r="AE18" s="231"/>
    </row>
    <row r="19" spans="1:34" ht="21.95" customHeight="1" thickTop="1" x14ac:dyDescent="0.4">
      <c r="A19" s="360" t="str">
        <f>予選リーグ!$C$7</f>
        <v>清水六</v>
      </c>
      <c r="B19" s="361"/>
      <c r="C19" s="361"/>
      <c r="D19" s="364"/>
      <c r="E19" s="365"/>
      <c r="F19" s="366"/>
      <c r="G19" s="367" t="str">
        <f>IF(OR(G20="",I20=""),"",IF(G20&gt;I20,"○",IF(G20=I20,"△","●")))</f>
        <v/>
      </c>
      <c r="H19" s="368"/>
      <c r="I19" s="369"/>
      <c r="J19" s="367" t="str">
        <f>IF(OR(J20="",L20=""),"",IF(J20&gt;L20,"○",IF(J20=L20,"△","●")))</f>
        <v>○</v>
      </c>
      <c r="K19" s="368"/>
      <c r="L19" s="369"/>
      <c r="M19" s="367" t="str">
        <f>IF(OR(M20="",O20=""),"",IF(M20&gt;O20,"○",IF(M20=O20,"△","●")))</f>
        <v/>
      </c>
      <c r="N19" s="368"/>
      <c r="O19" s="369"/>
      <c r="P19" s="393" t="str">
        <f>IF(OR(P20="",R20=""),"",IF(P20&gt;R20,"○",IF(P20=R20,"△","●")))</f>
        <v/>
      </c>
      <c r="Q19" s="394"/>
      <c r="R19" s="394"/>
      <c r="S19" s="355">
        <f t="shared" ref="S19" si="25">T19*3+U19*1+V19*0</f>
        <v>3</v>
      </c>
      <c r="T19" s="356">
        <f>COUNTIF(D19:R19,"○")</f>
        <v>1</v>
      </c>
      <c r="U19" s="356">
        <f>COUNTIF(D19:R19,"△")</f>
        <v>0</v>
      </c>
      <c r="V19" s="356">
        <f>COUNTIF(D19:R19,"●")</f>
        <v>0</v>
      </c>
      <c r="W19" s="358">
        <f>SUM(D20,G20,J20,M20,P20)</f>
        <v>2</v>
      </c>
      <c r="X19" s="358">
        <f>SUM(F20,I20,L20,O20,R20)</f>
        <v>0</v>
      </c>
      <c r="Y19" s="358">
        <f>W19-X19</f>
        <v>2</v>
      </c>
      <c r="Z19" s="375">
        <f>_xlfn.RANK.EQ(AA19,$AA$19:$AA$26,0)</f>
        <v>1</v>
      </c>
      <c r="AA19" s="352">
        <f>S19*100+Y19*10+W19*1</f>
        <v>322</v>
      </c>
      <c r="AE19" s="231"/>
    </row>
    <row r="20" spans="1:34" ht="21.95" customHeight="1" thickBot="1" x14ac:dyDescent="0.45">
      <c r="A20" s="362"/>
      <c r="B20" s="363"/>
      <c r="C20" s="363"/>
      <c r="D20" s="246"/>
      <c r="E20" s="247"/>
      <c r="F20" s="248"/>
      <c r="G20" s="249" t="str">
        <f>IF(予選リーグ!$N$20="","",予選リーグ!$N$20)</f>
        <v/>
      </c>
      <c r="H20" s="250" t="s">
        <v>139</v>
      </c>
      <c r="I20" s="251" t="str">
        <f>IF(予選リーグ!$P$20="","",予選リーグ!$P$20)</f>
        <v/>
      </c>
      <c r="J20" s="249">
        <f>IF(予選リーグ!$N$15="","",予選リーグ!$N$15)</f>
        <v>2</v>
      </c>
      <c r="K20" s="250" t="s">
        <v>139</v>
      </c>
      <c r="L20" s="251">
        <f>IF(予選リーグ!$P$15="","",予選リーグ!$P$15)</f>
        <v>0</v>
      </c>
      <c r="M20" s="249" t="str">
        <f>IF(予選リーグ!$N$17="","",予選リーグ!$N$17)</f>
        <v/>
      </c>
      <c r="N20" s="250" t="s">
        <v>139</v>
      </c>
      <c r="O20" s="251" t="str">
        <f>IF(予選リーグ!$P$17="","",予選リーグ!$P$17)</f>
        <v/>
      </c>
      <c r="P20" s="270"/>
      <c r="Q20" s="271" t="s">
        <v>139</v>
      </c>
      <c r="R20" s="272"/>
      <c r="S20" s="354"/>
      <c r="T20" s="357"/>
      <c r="U20" s="357"/>
      <c r="V20" s="357"/>
      <c r="W20" s="359"/>
      <c r="X20" s="359"/>
      <c r="Y20" s="359"/>
      <c r="Z20" s="376"/>
      <c r="AA20" s="352"/>
      <c r="AF20" s="237"/>
      <c r="AG20" s="237"/>
      <c r="AH20" s="237"/>
    </row>
    <row r="21" spans="1:34" ht="21.95" customHeight="1" x14ac:dyDescent="0.4">
      <c r="A21" s="397" t="str">
        <f>予選リーグ!$C$8</f>
        <v>観山</v>
      </c>
      <c r="B21" s="398"/>
      <c r="C21" s="399"/>
      <c r="D21" s="408" t="str">
        <f>IF(OR(D22="",F22=""),"",IF(D22&gt;F22,"○",IF(D22=F22,"△","●")))</f>
        <v/>
      </c>
      <c r="E21" s="408"/>
      <c r="F21" s="408"/>
      <c r="G21" s="370"/>
      <c r="H21" s="371"/>
      <c r="I21" s="372"/>
      <c r="J21" s="377" t="str">
        <f>IF(OR(J22="",L22=""),"",IF(J22&gt;L22,"○",IF(J22=L22,"△","●")))</f>
        <v/>
      </c>
      <c r="K21" s="378"/>
      <c r="L21" s="379"/>
      <c r="M21" s="377" t="str">
        <f>IF(OR(M22="",O22=""),"",IF(M22&gt;O22,"○",IF(M22=O22,"△","●")))</f>
        <v>△</v>
      </c>
      <c r="N21" s="378"/>
      <c r="O21" s="379"/>
      <c r="P21" s="380" t="str">
        <f>IF(OR(P22="",R22=""),"",IF(P22&gt;R22,"○",IF(P22=R22,"△","●")))</f>
        <v/>
      </c>
      <c r="Q21" s="381"/>
      <c r="R21" s="381"/>
      <c r="S21" s="353">
        <f t="shared" ref="S21" si="26">T21*3+U21*1+V21*0</f>
        <v>1</v>
      </c>
      <c r="T21" s="373">
        <f t="shared" ref="T21" si="27">COUNTIF(D21:R21,"○")</f>
        <v>0</v>
      </c>
      <c r="U21" s="373">
        <f t="shared" ref="U21" si="28">COUNTIF(D21:R21,"△")</f>
        <v>1</v>
      </c>
      <c r="V21" s="373">
        <f t="shared" ref="V21" si="29">COUNTIF(D21:R21,"●")</f>
        <v>0</v>
      </c>
      <c r="W21" s="374">
        <f>SUM(D22,G22,J22,M22,P22)</f>
        <v>0</v>
      </c>
      <c r="X21" s="374">
        <f>SUM(F22,I22,L22,O22,R22)</f>
        <v>0</v>
      </c>
      <c r="Y21" s="374">
        <f t="shared" ref="Y21" si="30">W21-X21</f>
        <v>0</v>
      </c>
      <c r="Z21" s="375">
        <f t="shared" ref="Z21" si="31">_xlfn.RANK.EQ(AA21,$AA$19:$AA$26,0)</f>
        <v>2</v>
      </c>
      <c r="AA21" s="352">
        <f>S21*100+Y21*10+W21*1</f>
        <v>100</v>
      </c>
      <c r="AF21" s="237"/>
      <c r="AG21" s="237"/>
      <c r="AH21" s="237"/>
    </row>
    <row r="22" spans="1:34" ht="21.95" customHeight="1" thickBot="1" x14ac:dyDescent="0.45">
      <c r="A22" s="362"/>
      <c r="B22" s="363"/>
      <c r="C22" s="400"/>
      <c r="D22" s="253" t="str">
        <f>IF(I20="","",I20)</f>
        <v/>
      </c>
      <c r="E22" s="253" t="s">
        <v>139</v>
      </c>
      <c r="F22" s="253" t="str">
        <f>IF(G20="","",G20)</f>
        <v/>
      </c>
      <c r="G22" s="246"/>
      <c r="H22" s="247"/>
      <c r="I22" s="248"/>
      <c r="J22" s="249" t="str">
        <f>IF(予選リーグ!$N$18="","",予選リーグ!$N$18)</f>
        <v/>
      </c>
      <c r="K22" s="250" t="s">
        <v>139</v>
      </c>
      <c r="L22" s="251" t="str">
        <f>IF(予選リーグ!$P$18="","",予選リーグ!$P$18)</f>
        <v/>
      </c>
      <c r="M22" s="249">
        <f>IF(予選リーグ!$N$16="","",予選リーグ!$N$16)</f>
        <v>0</v>
      </c>
      <c r="N22" s="250" t="s">
        <v>139</v>
      </c>
      <c r="O22" s="251">
        <f>IF(予選リーグ!$P$16="","",予選リーグ!$P$16)</f>
        <v>0</v>
      </c>
      <c r="P22" s="270"/>
      <c r="Q22" s="271" t="s">
        <v>139</v>
      </c>
      <c r="R22" s="272"/>
      <c r="S22" s="354"/>
      <c r="T22" s="357"/>
      <c r="U22" s="357"/>
      <c r="V22" s="357"/>
      <c r="W22" s="359"/>
      <c r="X22" s="359"/>
      <c r="Y22" s="359"/>
      <c r="Z22" s="376"/>
      <c r="AA22" s="352"/>
      <c r="AC22" s="243"/>
      <c r="AD22" s="254"/>
      <c r="AE22" s="254"/>
      <c r="AF22" s="243"/>
      <c r="AG22" s="237"/>
      <c r="AH22" s="237"/>
    </row>
    <row r="23" spans="1:34" ht="21.95" customHeight="1" x14ac:dyDescent="0.4">
      <c r="A23" s="397" t="str">
        <f>予選リーグ!$C$9</f>
        <v>聖光</v>
      </c>
      <c r="B23" s="398"/>
      <c r="C23" s="399"/>
      <c r="D23" s="401" t="str">
        <f>IF(OR(D24="",F24=""),"",IF(D24&gt;F24,"○",IF(D24=F24,"△","●")))</f>
        <v>●</v>
      </c>
      <c r="E23" s="401"/>
      <c r="F23" s="402"/>
      <c r="G23" s="403" t="str">
        <f>IF(OR(G24="",I24=""),"",IF(G24&gt;I24,"○",IF(G24=I24,"△","●")))</f>
        <v/>
      </c>
      <c r="H23" s="404"/>
      <c r="I23" s="405"/>
      <c r="J23" s="370"/>
      <c r="K23" s="371"/>
      <c r="L23" s="372"/>
      <c r="M23" s="377" t="str">
        <f>IF(OR(M24="",O24=""),"",IF(M24&gt;O24,"○",IF(M24=O24,"△","●")))</f>
        <v/>
      </c>
      <c r="N23" s="378"/>
      <c r="O23" s="379"/>
      <c r="P23" s="380" t="str">
        <f>IF(OR(P24="",R24=""),"",IF(P24&gt;R24,"○",IF(P24=R24,"△","●")))</f>
        <v/>
      </c>
      <c r="Q23" s="381"/>
      <c r="R23" s="381"/>
      <c r="S23" s="353">
        <f t="shared" ref="S23" si="32">T23*3+U23*1+V23*0</f>
        <v>0</v>
      </c>
      <c r="T23" s="373">
        <f t="shared" ref="T23" si="33">COUNTIF(D23:R23,"○")</f>
        <v>0</v>
      </c>
      <c r="U23" s="373">
        <f t="shared" ref="U23" si="34">COUNTIF(D23:R23,"△")</f>
        <v>0</v>
      </c>
      <c r="V23" s="373">
        <f t="shared" ref="V23" si="35">COUNTIF(D23:R23,"●")</f>
        <v>1</v>
      </c>
      <c r="W23" s="374">
        <f>SUM(D24,G24,J24,M24,P24)</f>
        <v>0</v>
      </c>
      <c r="X23" s="374">
        <f>SUM(F24,I24,L24,O24,R24)</f>
        <v>2</v>
      </c>
      <c r="Y23" s="374">
        <f t="shared" ref="Y23" si="36">W23-X23</f>
        <v>-2</v>
      </c>
      <c r="Z23" s="375">
        <f t="shared" ref="Z23" si="37">_xlfn.RANK.EQ(AA23,$AA$19:$AA$26,0)</f>
        <v>4</v>
      </c>
      <c r="AA23" s="352">
        <f>S23*100+Y23*10+W23*1</f>
        <v>-20</v>
      </c>
      <c r="AC23" s="255"/>
      <c r="AD23" s="241" t="s">
        <v>151</v>
      </c>
      <c r="AE23" s="242" t="s">
        <v>147</v>
      </c>
      <c r="AF23" s="289"/>
      <c r="AG23" s="237"/>
      <c r="AH23" s="237"/>
    </row>
    <row r="24" spans="1:34" ht="21.95" customHeight="1" thickBot="1" x14ac:dyDescent="0.45">
      <c r="A24" s="362"/>
      <c r="B24" s="363"/>
      <c r="C24" s="400"/>
      <c r="D24" s="253">
        <f>IF(L20="","",L20)</f>
        <v>0</v>
      </c>
      <c r="E24" s="253" t="s">
        <v>150</v>
      </c>
      <c r="F24" s="256">
        <f>IF(J20="","",J20)</f>
        <v>2</v>
      </c>
      <c r="G24" s="257" t="str">
        <f>IF(L22="","",L22)</f>
        <v/>
      </c>
      <c r="H24" s="253" t="s">
        <v>139</v>
      </c>
      <c r="I24" s="258" t="str">
        <f>IF(J22="","",J22)</f>
        <v/>
      </c>
      <c r="J24" s="246"/>
      <c r="K24" s="247"/>
      <c r="L24" s="248"/>
      <c r="M24" s="249" t="str">
        <f>IF(予選リーグ!$N$19="","",予選リーグ!$N$19)</f>
        <v/>
      </c>
      <c r="N24" s="250" t="s">
        <v>139</v>
      </c>
      <c r="O24" s="251" t="str">
        <f>IF(予選リーグ!$P$19="","",予選リーグ!$P$19)</f>
        <v/>
      </c>
      <c r="P24" s="270"/>
      <c r="Q24" s="271" t="s">
        <v>139</v>
      </c>
      <c r="R24" s="272"/>
      <c r="S24" s="354"/>
      <c r="T24" s="357"/>
      <c r="U24" s="357"/>
      <c r="V24" s="357"/>
      <c r="W24" s="359"/>
      <c r="X24" s="359"/>
      <c r="Y24" s="359"/>
      <c r="Z24" s="376"/>
      <c r="AA24" s="352"/>
      <c r="AD24" s="259" t="s">
        <v>164</v>
      </c>
      <c r="AE24" s="259" t="s">
        <v>165</v>
      </c>
      <c r="AF24" s="290"/>
      <c r="AG24" s="237"/>
      <c r="AH24" s="237"/>
    </row>
    <row r="25" spans="1:34" ht="21.95" customHeight="1" x14ac:dyDescent="0.4">
      <c r="A25" s="397" t="str">
        <f>予選リーグ!$C$10</f>
        <v>東豊田</v>
      </c>
      <c r="B25" s="398"/>
      <c r="C25" s="399"/>
      <c r="D25" s="401" t="str">
        <f>IF(OR(D26="",F26=""),"",IF(D26&gt;F26,"○",IF(D26=F26,"△","●")))</f>
        <v/>
      </c>
      <c r="E25" s="401"/>
      <c r="F25" s="402"/>
      <c r="G25" s="410" t="str">
        <f>IF(OR(G26="",I26=""),"",IF(G26&gt;I26,"○",IF(G26=I26,"△","●")))</f>
        <v>△</v>
      </c>
      <c r="H25" s="401"/>
      <c r="I25" s="402"/>
      <c r="J25" s="411" t="str">
        <f>IF(OR(J26="",L26=""),"",IF(J26&gt;L26,"○",IF(J26=L26,"△","●")))</f>
        <v/>
      </c>
      <c r="K25" s="408"/>
      <c r="L25" s="408"/>
      <c r="M25" s="370"/>
      <c r="N25" s="371"/>
      <c r="O25" s="372"/>
      <c r="P25" s="380" t="str">
        <f>IF(OR(P26="",R26=""),"",IF(P26&gt;R26,"○",IF(P26=R26,"△","●")))</f>
        <v/>
      </c>
      <c r="Q25" s="381"/>
      <c r="R25" s="381"/>
      <c r="S25" s="353">
        <f t="shared" ref="S25" si="38">T25*3+U25*1+V25*0</f>
        <v>1</v>
      </c>
      <c r="T25" s="373">
        <f t="shared" ref="T25" si="39">COUNTIF(D25:R25,"○")</f>
        <v>0</v>
      </c>
      <c r="U25" s="373">
        <f t="shared" ref="U25" si="40">COUNTIF(D25:R25,"△")</f>
        <v>1</v>
      </c>
      <c r="V25" s="373">
        <f t="shared" ref="V25" si="41">COUNTIF(D25:R25,"●")</f>
        <v>0</v>
      </c>
      <c r="W25" s="374">
        <f>SUM(D26,G26,J26,M26,P26)</f>
        <v>0</v>
      </c>
      <c r="X25" s="374">
        <f>SUM(F26,I26,L26,O26,R26)</f>
        <v>0</v>
      </c>
      <c r="Y25" s="374">
        <f t="shared" ref="Y25" si="42">W25-X25</f>
        <v>0</v>
      </c>
      <c r="Z25" s="375">
        <f>_xlfn.RANK.EQ(AA25,$AA$19:$AA$26,0)</f>
        <v>2</v>
      </c>
      <c r="AA25" s="352">
        <f>S25*100+Y25*10+W25*1</f>
        <v>100</v>
      </c>
      <c r="AC25" s="231"/>
      <c r="AD25" s="244" t="s">
        <v>174</v>
      </c>
      <c r="AF25" s="237"/>
      <c r="AG25" s="237"/>
      <c r="AH25" s="237"/>
    </row>
    <row r="26" spans="1:34" ht="21.95" customHeight="1" thickBot="1" x14ac:dyDescent="0.45">
      <c r="A26" s="362"/>
      <c r="B26" s="363"/>
      <c r="C26" s="400"/>
      <c r="D26" s="253" t="str">
        <f>IF(O20="","",O20)</f>
        <v/>
      </c>
      <c r="E26" s="253" t="s">
        <v>139</v>
      </c>
      <c r="F26" s="256" t="str">
        <f>IF(M20="","",M20)</f>
        <v/>
      </c>
      <c r="G26" s="257">
        <f>IF(O22="","",O22)</f>
        <v>0</v>
      </c>
      <c r="H26" s="253" t="s">
        <v>139</v>
      </c>
      <c r="I26" s="256">
        <f>IF(M22="","",M22)</f>
        <v>0</v>
      </c>
      <c r="J26" s="257" t="str">
        <f>IF(O24="","",O24)</f>
        <v/>
      </c>
      <c r="K26" s="253" t="s">
        <v>139</v>
      </c>
      <c r="L26" s="258" t="str">
        <f>IF(M24="","",M24)</f>
        <v/>
      </c>
      <c r="M26" s="246"/>
      <c r="N26" s="247"/>
      <c r="O26" s="248"/>
      <c r="P26" s="270"/>
      <c r="Q26" s="271" t="s">
        <v>139</v>
      </c>
      <c r="R26" s="272"/>
      <c r="S26" s="354"/>
      <c r="T26" s="357"/>
      <c r="U26" s="357"/>
      <c r="V26" s="357"/>
      <c r="W26" s="359"/>
      <c r="X26" s="359"/>
      <c r="Y26" s="359"/>
      <c r="Z26" s="376"/>
      <c r="AA26" s="352"/>
      <c r="AF26" s="237"/>
      <c r="AG26" s="237"/>
      <c r="AH26" s="237"/>
    </row>
    <row r="27" spans="1:34" ht="21.95" customHeight="1" x14ac:dyDescent="0.4">
      <c r="A27" s="370">
        <f>予選リーグ!$C$11</f>
        <v>0</v>
      </c>
      <c r="B27" s="371"/>
      <c r="C27" s="388"/>
      <c r="D27" s="381" t="str">
        <f>IF(OR(D28="",F28=""),"",IF(D28&gt;F28,"○",IF(D28=F28,"△","●")))</f>
        <v/>
      </c>
      <c r="E27" s="381"/>
      <c r="F27" s="392"/>
      <c r="G27" s="380" t="str">
        <f>IF(OR(G28="",I28=""),"",IF(G28&gt;I28,"○",IF(G28=I28,"△","●")))</f>
        <v/>
      </c>
      <c r="H27" s="381"/>
      <c r="I27" s="392"/>
      <c r="J27" s="380" t="str">
        <f>IF(OR(J28="",L28=""),"",IF(J28&gt;L28,"○",IF(J28=L28,"△","●")))</f>
        <v/>
      </c>
      <c r="K27" s="381"/>
      <c r="L27" s="392"/>
      <c r="M27" s="393" t="str">
        <f>IF(OR(M28="",O28=""),"",IF(M28&gt;O28,"○",IF(M28=O28,"△","●")))</f>
        <v/>
      </c>
      <c r="N27" s="394"/>
      <c r="O27" s="394"/>
      <c r="P27" s="370"/>
      <c r="Q27" s="371"/>
      <c r="R27" s="371"/>
      <c r="S27" s="418">
        <f t="shared" ref="S27" si="43">T27*3+U27*1+V27*0</f>
        <v>0</v>
      </c>
      <c r="T27" s="420">
        <f t="shared" ref="T27" si="44">COUNTIF(D27:R27,"○")</f>
        <v>0</v>
      </c>
      <c r="U27" s="420">
        <f t="shared" ref="U27" si="45">COUNTIF(D27:R27,"△")</f>
        <v>0</v>
      </c>
      <c r="V27" s="420">
        <f t="shared" ref="V27" si="46">COUNTIF(D27:R27,"●")</f>
        <v>0</v>
      </c>
      <c r="W27" s="423">
        <f>SUM(D28,G28,J28,M28,P28)</f>
        <v>0</v>
      </c>
      <c r="X27" s="423">
        <f>SUM(F28,I28,L28,O28,R28)</f>
        <v>0</v>
      </c>
      <c r="Y27" s="423">
        <f t="shared" ref="Y27" si="47">W27-X27</f>
        <v>0</v>
      </c>
      <c r="Z27" s="425" t="e">
        <f t="shared" ref="Z27" si="48">_xlfn.RANK.EQ(AA27,$AA$6:$AA$15,0)</f>
        <v>#N/A</v>
      </c>
      <c r="AA27" s="417">
        <f>S27*100+Y27*10+W27*1</f>
        <v>0</v>
      </c>
      <c r="AF27" s="237"/>
      <c r="AG27" s="237"/>
      <c r="AH27" s="237"/>
    </row>
    <row r="28" spans="1:34" ht="21.95" customHeight="1" thickBot="1" x14ac:dyDescent="0.45">
      <c r="A28" s="389"/>
      <c r="B28" s="390"/>
      <c r="C28" s="391"/>
      <c r="D28" s="291" t="str">
        <f>IF(R20="","",R20)</f>
        <v/>
      </c>
      <c r="E28" s="291" t="s">
        <v>139</v>
      </c>
      <c r="F28" s="292" t="str">
        <f>IF(P20="","",P20)</f>
        <v/>
      </c>
      <c r="G28" s="293" t="str">
        <f>IF(R22="","",R22)</f>
        <v/>
      </c>
      <c r="H28" s="291" t="s">
        <v>139</v>
      </c>
      <c r="I28" s="292" t="str">
        <f>IF(P22="","",P22)</f>
        <v/>
      </c>
      <c r="J28" s="293" t="str">
        <f>IF(R24="","",R24)</f>
        <v/>
      </c>
      <c r="K28" s="291" t="s">
        <v>139</v>
      </c>
      <c r="L28" s="292" t="str">
        <f>IF(P24="","",P24)</f>
        <v/>
      </c>
      <c r="M28" s="293" t="str">
        <f>IF(R26="","",R26)</f>
        <v/>
      </c>
      <c r="N28" s="291" t="s">
        <v>139</v>
      </c>
      <c r="O28" s="294" t="str">
        <f>IF(P26="","",P26)</f>
        <v/>
      </c>
      <c r="P28" s="246"/>
      <c r="Q28" s="247"/>
      <c r="R28" s="247"/>
      <c r="S28" s="419"/>
      <c r="T28" s="421"/>
      <c r="U28" s="421"/>
      <c r="V28" s="421"/>
      <c r="W28" s="424"/>
      <c r="X28" s="424"/>
      <c r="Y28" s="424"/>
      <c r="Z28" s="426"/>
      <c r="AA28" s="417"/>
      <c r="AF28" s="237"/>
      <c r="AG28" s="237"/>
      <c r="AH28" s="237"/>
    </row>
    <row r="29" spans="1:34" ht="26.25" customHeight="1" x14ac:dyDescent="0.4">
      <c r="A29" s="236"/>
      <c r="B29" s="236"/>
      <c r="C29" s="236"/>
      <c r="D29" s="236"/>
      <c r="E29" s="236"/>
      <c r="F29" s="236"/>
      <c r="G29" s="238"/>
      <c r="H29" s="238"/>
      <c r="I29" s="238"/>
      <c r="J29" s="238"/>
      <c r="K29" s="238"/>
      <c r="L29" s="238"/>
      <c r="M29" s="236"/>
      <c r="N29" s="236"/>
      <c r="O29" s="236"/>
      <c r="P29" s="265"/>
      <c r="Q29" s="265"/>
      <c r="R29" s="264"/>
      <c r="S29" s="264"/>
      <c r="T29" s="238"/>
    </row>
    <row r="30" spans="1:34" ht="21.95" customHeight="1" thickBot="1" x14ac:dyDescent="0.55000000000000004">
      <c r="A30" s="275" t="s">
        <v>156</v>
      </c>
      <c r="B30" s="276"/>
      <c r="C30" s="276"/>
      <c r="D30" s="238"/>
      <c r="E30" s="245"/>
      <c r="F30" s="245"/>
      <c r="G30" s="245"/>
      <c r="H30" s="240"/>
      <c r="I30" s="240"/>
      <c r="J30" s="238"/>
      <c r="K30" s="238"/>
      <c r="L30" s="238"/>
      <c r="M30" s="238"/>
      <c r="N30" s="238"/>
      <c r="O30" s="238"/>
      <c r="P30" s="238"/>
      <c r="Q30" s="238"/>
      <c r="R30" s="238"/>
      <c r="V30" s="237"/>
      <c r="AE30" s="231"/>
    </row>
    <row r="31" spans="1:34" ht="21.95" customHeight="1" thickBot="1" x14ac:dyDescent="0.45">
      <c r="A31" s="406"/>
      <c r="B31" s="383"/>
      <c r="C31" s="407"/>
      <c r="D31" s="382" t="str">
        <f>$A$32</f>
        <v>オール長田</v>
      </c>
      <c r="E31" s="383"/>
      <c r="F31" s="383"/>
      <c r="G31" s="384" t="str">
        <f>$A$34</f>
        <v>大里</v>
      </c>
      <c r="H31" s="385"/>
      <c r="I31" s="382"/>
      <c r="J31" s="384" t="str">
        <f>$A$36</f>
        <v>東</v>
      </c>
      <c r="K31" s="385"/>
      <c r="L31" s="382"/>
      <c r="M31" s="384" t="str">
        <f>$A$38</f>
        <v>豊田</v>
      </c>
      <c r="N31" s="385"/>
      <c r="O31" s="382"/>
      <c r="P31" s="386">
        <f>$A$40</f>
        <v>0</v>
      </c>
      <c r="Q31" s="387"/>
      <c r="R31" s="387"/>
      <c r="S31" s="285" t="s">
        <v>137</v>
      </c>
      <c r="T31" s="286" t="s">
        <v>141</v>
      </c>
      <c r="U31" s="286" t="s">
        <v>142</v>
      </c>
      <c r="V31" s="286" t="s">
        <v>143</v>
      </c>
      <c r="W31" s="286" t="s">
        <v>144</v>
      </c>
      <c r="X31" s="286" t="s">
        <v>145</v>
      </c>
      <c r="Y31" s="287" t="s">
        <v>146</v>
      </c>
      <c r="Z31" s="288" t="s">
        <v>138</v>
      </c>
      <c r="AE31" s="231"/>
    </row>
    <row r="32" spans="1:34" ht="21.95" customHeight="1" thickTop="1" x14ac:dyDescent="0.4">
      <c r="A32" s="360" t="str">
        <f>予選リーグ!$D$7</f>
        <v>オール長田</v>
      </c>
      <c r="B32" s="361"/>
      <c r="C32" s="361"/>
      <c r="D32" s="364"/>
      <c r="E32" s="365"/>
      <c r="F32" s="366"/>
      <c r="G32" s="367" t="str">
        <f>IF(OR(G33="",I33=""),"",IF(G33&gt;I33,"○",IF(G33=I33,"△","●")))</f>
        <v/>
      </c>
      <c r="H32" s="368"/>
      <c r="I32" s="369"/>
      <c r="J32" s="367" t="str">
        <f>IF(OR(J33="",L33=""),"",IF(J33&gt;L33,"○",IF(J33=L33,"△","●")))</f>
        <v>○</v>
      </c>
      <c r="K32" s="368"/>
      <c r="L32" s="369"/>
      <c r="M32" s="367" t="str">
        <f>IF(OR(M33="",O33=""),"",IF(M33&gt;O33,"○",IF(M33=O33,"△","●")))</f>
        <v/>
      </c>
      <c r="N32" s="368"/>
      <c r="O32" s="369"/>
      <c r="P32" s="393" t="str">
        <f>IF(OR(P33="",R33=""),"",IF(P33&gt;R33,"○",IF(P33=R33,"△","●")))</f>
        <v/>
      </c>
      <c r="Q32" s="394"/>
      <c r="R32" s="394"/>
      <c r="S32" s="355">
        <f t="shared" ref="S32" si="49">T32*3+U32*1+V32*0</f>
        <v>3</v>
      </c>
      <c r="T32" s="356">
        <f>COUNTIF(D32:R32,"○")</f>
        <v>1</v>
      </c>
      <c r="U32" s="356">
        <f>COUNTIF(D32:R32,"△")</f>
        <v>0</v>
      </c>
      <c r="V32" s="356">
        <f>COUNTIF(D32:R32,"●")</f>
        <v>0</v>
      </c>
      <c r="W32" s="358">
        <f>SUM(D33,G33,J33,M33,P33)</f>
        <v>2</v>
      </c>
      <c r="X32" s="358">
        <f>SUM(F33,I33,L33,O33,R33)</f>
        <v>0</v>
      </c>
      <c r="Y32" s="358">
        <f>W32-X32</f>
        <v>2</v>
      </c>
      <c r="Z32" s="375">
        <f>_xlfn.RANK.EQ(AA32,$AA$32:$AA$39,0)</f>
        <v>1</v>
      </c>
      <c r="AA32" s="352">
        <f>S32*100+Y32*10+W32*1</f>
        <v>322</v>
      </c>
      <c r="AE32" s="231"/>
    </row>
    <row r="33" spans="1:34" ht="21.95" customHeight="1" thickBot="1" x14ac:dyDescent="0.45">
      <c r="A33" s="362"/>
      <c r="B33" s="363"/>
      <c r="C33" s="363"/>
      <c r="D33" s="246"/>
      <c r="E33" s="247"/>
      <c r="F33" s="248"/>
      <c r="G33" s="249" t="str">
        <f>IF(予選リーグ!$D$38="","",予選リーグ!$D$38)</f>
        <v/>
      </c>
      <c r="H33" s="250" t="s">
        <v>139</v>
      </c>
      <c r="I33" s="251" t="str">
        <f>IF(予選リーグ!$F$38="","",予選リーグ!$F$38)</f>
        <v/>
      </c>
      <c r="J33" s="249">
        <f>IF(予選リーグ!$D$30="","",予選リーグ!$D$30)</f>
        <v>2</v>
      </c>
      <c r="K33" s="250" t="s">
        <v>139</v>
      </c>
      <c r="L33" s="251">
        <f>IF(予選リーグ!$F$30="","",予選リーグ!$F$30)</f>
        <v>0</v>
      </c>
      <c r="M33" s="249" t="str">
        <f>IF(予選リーグ!$D$34="","",予選リーグ!$D$34)</f>
        <v/>
      </c>
      <c r="N33" s="250" t="s">
        <v>139</v>
      </c>
      <c r="O33" s="251" t="str">
        <f>IF(予選リーグ!$F$34="","",予選リーグ!$F$34)</f>
        <v/>
      </c>
      <c r="P33" s="270"/>
      <c r="Q33" s="271" t="s">
        <v>139</v>
      </c>
      <c r="R33" s="272"/>
      <c r="S33" s="354"/>
      <c r="T33" s="357"/>
      <c r="U33" s="357"/>
      <c r="V33" s="357"/>
      <c r="W33" s="359"/>
      <c r="X33" s="359"/>
      <c r="Y33" s="359"/>
      <c r="Z33" s="376"/>
      <c r="AA33" s="352"/>
      <c r="AF33" s="237"/>
      <c r="AG33" s="237"/>
      <c r="AH33" s="237"/>
    </row>
    <row r="34" spans="1:34" ht="21.95" customHeight="1" x14ac:dyDescent="0.4">
      <c r="A34" s="397" t="str">
        <f>予選リーグ!$D$8</f>
        <v>大里</v>
      </c>
      <c r="B34" s="398"/>
      <c r="C34" s="399"/>
      <c r="D34" s="408" t="str">
        <f>IF(OR(D35="",F35=""),"",IF(D35&gt;F35,"○",IF(D35=F35,"△","●")))</f>
        <v/>
      </c>
      <c r="E34" s="408"/>
      <c r="F34" s="408"/>
      <c r="G34" s="370"/>
      <c r="H34" s="371"/>
      <c r="I34" s="372"/>
      <c r="J34" s="377" t="str">
        <f>IF(OR(J35="",L35=""),"",IF(J35&gt;L35,"○",IF(J35=L35,"△","●")))</f>
        <v/>
      </c>
      <c r="K34" s="378"/>
      <c r="L34" s="379"/>
      <c r="M34" s="377" t="str">
        <f>IF(OR(M35="",O35=""),"",IF(M35&gt;O35,"○",IF(M35=O35,"△","●")))</f>
        <v>○</v>
      </c>
      <c r="N34" s="378"/>
      <c r="O34" s="379"/>
      <c r="P34" s="380" t="str">
        <f>IF(OR(P35="",R35=""),"",IF(P35&gt;R35,"○",IF(P35=R35,"△","●")))</f>
        <v/>
      </c>
      <c r="Q34" s="381"/>
      <c r="R34" s="381"/>
      <c r="S34" s="353">
        <f t="shared" ref="S34" si="50">T34*3+U34*1+V34*0</f>
        <v>3</v>
      </c>
      <c r="T34" s="373">
        <f t="shared" ref="T34" si="51">COUNTIF(D34:R34,"○")</f>
        <v>1</v>
      </c>
      <c r="U34" s="373">
        <f t="shared" ref="U34" si="52">COUNTIF(D34:R34,"△")</f>
        <v>0</v>
      </c>
      <c r="V34" s="373">
        <f t="shared" ref="V34" si="53">COUNTIF(D34:R34,"●")</f>
        <v>0</v>
      </c>
      <c r="W34" s="374">
        <f>SUM(D35,G35,J35,M35,P35)</f>
        <v>2</v>
      </c>
      <c r="X34" s="374">
        <f>SUM(F35,I35,L35,O35,R35)</f>
        <v>1</v>
      </c>
      <c r="Y34" s="374">
        <f t="shared" ref="Y34" si="54">W34-X34</f>
        <v>1</v>
      </c>
      <c r="Z34" s="375">
        <f t="shared" ref="Z34" si="55">_xlfn.RANK.EQ(AA34,$AA$32:$AA$39,0)</f>
        <v>2</v>
      </c>
      <c r="AA34" s="352">
        <f>S34*100+Y34*10+W34*1</f>
        <v>312</v>
      </c>
      <c r="AF34" s="237"/>
      <c r="AG34" s="237"/>
      <c r="AH34" s="237"/>
    </row>
    <row r="35" spans="1:34" ht="21.95" customHeight="1" thickBot="1" x14ac:dyDescent="0.45">
      <c r="A35" s="362"/>
      <c r="B35" s="363"/>
      <c r="C35" s="400"/>
      <c r="D35" s="253" t="str">
        <f>IF(I33="","",I33)</f>
        <v/>
      </c>
      <c r="E35" s="253" t="s">
        <v>139</v>
      </c>
      <c r="F35" s="253" t="str">
        <f>IF(G33="","",G33)</f>
        <v/>
      </c>
      <c r="G35" s="246"/>
      <c r="H35" s="247"/>
      <c r="I35" s="248"/>
      <c r="J35" s="249" t="str">
        <f>IF(予選リーグ!$D$35="","",予選リーグ!$D$35)</f>
        <v/>
      </c>
      <c r="K35" s="250" t="s">
        <v>139</v>
      </c>
      <c r="L35" s="251" t="str">
        <f>IF(予選リーグ!$F$35="","",予選リーグ!$F$35)</f>
        <v/>
      </c>
      <c r="M35" s="249">
        <f>IF(予選リーグ!$D$33="","",予選リーグ!$D$33)</f>
        <v>2</v>
      </c>
      <c r="N35" s="250" t="s">
        <v>139</v>
      </c>
      <c r="O35" s="251">
        <f>IF(予選リーグ!$F$33="","",予選リーグ!$F$33)</f>
        <v>1</v>
      </c>
      <c r="P35" s="270"/>
      <c r="Q35" s="271" t="s">
        <v>139</v>
      </c>
      <c r="R35" s="272"/>
      <c r="S35" s="354"/>
      <c r="T35" s="357"/>
      <c r="U35" s="357"/>
      <c r="V35" s="357"/>
      <c r="W35" s="359"/>
      <c r="X35" s="359"/>
      <c r="Y35" s="359"/>
      <c r="Z35" s="376"/>
      <c r="AA35" s="352"/>
      <c r="AC35" s="243"/>
      <c r="AD35" s="254"/>
      <c r="AE35" s="254"/>
      <c r="AF35" s="243"/>
      <c r="AG35" s="237"/>
      <c r="AH35" s="237"/>
    </row>
    <row r="36" spans="1:34" ht="21.95" customHeight="1" x14ac:dyDescent="0.4">
      <c r="A36" s="397" t="str">
        <f>予選リーグ!$D$9</f>
        <v>東</v>
      </c>
      <c r="B36" s="398"/>
      <c r="C36" s="399"/>
      <c r="D36" s="401" t="str">
        <f>IF(OR(D37="",F37=""),"",IF(D37&gt;F37,"○",IF(D37=F37,"△","●")))</f>
        <v>●</v>
      </c>
      <c r="E36" s="401"/>
      <c r="F36" s="402"/>
      <c r="G36" s="403" t="str">
        <f>IF(OR(G37="",I37=""),"",IF(G37&gt;I37,"○",IF(G37=I37,"△","●")))</f>
        <v/>
      </c>
      <c r="H36" s="404"/>
      <c r="I36" s="405"/>
      <c r="J36" s="370"/>
      <c r="K36" s="371"/>
      <c r="L36" s="372"/>
      <c r="M36" s="377" t="str">
        <f>IF(OR(M37="",O37=""),"",IF(M37&gt;O37,"○",IF(M37=O37,"△","●")))</f>
        <v/>
      </c>
      <c r="N36" s="378"/>
      <c r="O36" s="379"/>
      <c r="P36" s="380" t="str">
        <f>IF(OR(P37="",R37=""),"",IF(P37&gt;R37,"○",IF(P37=R37,"△","●")))</f>
        <v/>
      </c>
      <c r="Q36" s="381"/>
      <c r="R36" s="381"/>
      <c r="S36" s="353">
        <f t="shared" ref="S36" si="56">T36*3+U36*1+V36*0</f>
        <v>0</v>
      </c>
      <c r="T36" s="373">
        <f t="shared" ref="T36" si="57">COUNTIF(D36:R36,"○")</f>
        <v>0</v>
      </c>
      <c r="U36" s="373">
        <f t="shared" ref="U36" si="58">COUNTIF(D36:R36,"△")</f>
        <v>0</v>
      </c>
      <c r="V36" s="373">
        <f t="shared" ref="V36" si="59">COUNTIF(D36:R36,"●")</f>
        <v>1</v>
      </c>
      <c r="W36" s="374">
        <f>SUM(D37,G37,J37,M37,P37)</f>
        <v>0</v>
      </c>
      <c r="X36" s="374">
        <f>SUM(F37,I37,L37,O37,R37)</f>
        <v>2</v>
      </c>
      <c r="Y36" s="374">
        <f t="shared" ref="Y36" si="60">W36-X36</f>
        <v>-2</v>
      </c>
      <c r="Z36" s="375">
        <f t="shared" ref="Z36" si="61">_xlfn.RANK.EQ(AA36,$AA$32:$AA$39,0)</f>
        <v>4</v>
      </c>
      <c r="AA36" s="352">
        <f>S36*100+Y36*10+W36*1</f>
        <v>-20</v>
      </c>
      <c r="AC36" s="255"/>
      <c r="AD36" s="241" t="s">
        <v>151</v>
      </c>
      <c r="AE36" s="242" t="s">
        <v>147</v>
      </c>
      <c r="AF36" s="289"/>
      <c r="AG36" s="237"/>
      <c r="AH36" s="237"/>
    </row>
    <row r="37" spans="1:34" ht="21.95" customHeight="1" thickBot="1" x14ac:dyDescent="0.45">
      <c r="A37" s="362"/>
      <c r="B37" s="363"/>
      <c r="C37" s="400"/>
      <c r="D37" s="253">
        <f>IF(L33="","",L33)</f>
        <v>0</v>
      </c>
      <c r="E37" s="253" t="s">
        <v>150</v>
      </c>
      <c r="F37" s="256">
        <f>IF(J33="","",J33)</f>
        <v>2</v>
      </c>
      <c r="G37" s="257" t="str">
        <f>IF(L35="","",L35)</f>
        <v/>
      </c>
      <c r="H37" s="253" t="s">
        <v>139</v>
      </c>
      <c r="I37" s="258" t="str">
        <f>IF(J35="","",J35)</f>
        <v/>
      </c>
      <c r="J37" s="246"/>
      <c r="K37" s="247"/>
      <c r="L37" s="248"/>
      <c r="M37" s="249" t="str">
        <f>IF(予選リーグ!$D$37="","",予選リーグ!$D$37)</f>
        <v/>
      </c>
      <c r="N37" s="250" t="s">
        <v>139</v>
      </c>
      <c r="O37" s="251" t="str">
        <f>IF(予選リーグ!$F$37="","",予選リーグ!$F$37)</f>
        <v/>
      </c>
      <c r="P37" s="270"/>
      <c r="Q37" s="271" t="s">
        <v>139</v>
      </c>
      <c r="R37" s="272"/>
      <c r="S37" s="354"/>
      <c r="T37" s="357"/>
      <c r="U37" s="357"/>
      <c r="V37" s="357"/>
      <c r="W37" s="359"/>
      <c r="X37" s="359"/>
      <c r="Y37" s="359"/>
      <c r="Z37" s="376"/>
      <c r="AA37" s="352"/>
      <c r="AD37" s="259" t="s">
        <v>166</v>
      </c>
      <c r="AE37" s="259" t="s">
        <v>167</v>
      </c>
      <c r="AF37" s="290"/>
      <c r="AG37" s="237"/>
      <c r="AH37" s="237"/>
    </row>
    <row r="38" spans="1:34" ht="21.95" customHeight="1" x14ac:dyDescent="0.4">
      <c r="A38" s="397" t="str">
        <f>予選リーグ!$D$10</f>
        <v>豊田</v>
      </c>
      <c r="B38" s="398"/>
      <c r="C38" s="399"/>
      <c r="D38" s="401" t="str">
        <f>IF(OR(D39="",F39=""),"",IF(D39&gt;F39,"○",IF(D39=F39,"△","●")))</f>
        <v/>
      </c>
      <c r="E38" s="401"/>
      <c r="F38" s="402"/>
      <c r="G38" s="410" t="str">
        <f>IF(OR(G39="",I39=""),"",IF(G39&gt;I39,"○",IF(G39=I39,"△","●")))</f>
        <v>●</v>
      </c>
      <c r="H38" s="401"/>
      <c r="I38" s="402"/>
      <c r="J38" s="411" t="str">
        <f>IF(OR(J39="",L39=""),"",IF(J39&gt;L39,"○",IF(J39=L39,"△","●")))</f>
        <v/>
      </c>
      <c r="K38" s="408"/>
      <c r="L38" s="408"/>
      <c r="M38" s="370"/>
      <c r="N38" s="371"/>
      <c r="O38" s="372"/>
      <c r="P38" s="380" t="str">
        <f>IF(OR(P39="",R39=""),"",IF(P39&gt;R39,"○",IF(P39=R39,"△","●")))</f>
        <v/>
      </c>
      <c r="Q38" s="381"/>
      <c r="R38" s="381"/>
      <c r="S38" s="353">
        <f t="shared" ref="S38" si="62">T38*3+U38*1+V38*0</f>
        <v>0</v>
      </c>
      <c r="T38" s="373">
        <f t="shared" ref="T38" si="63">COUNTIF(D38:R38,"○")</f>
        <v>0</v>
      </c>
      <c r="U38" s="373">
        <f t="shared" ref="U38" si="64">COUNTIF(D38:R38,"△")</f>
        <v>0</v>
      </c>
      <c r="V38" s="373">
        <f t="shared" ref="V38" si="65">COUNTIF(D38:R38,"●")</f>
        <v>1</v>
      </c>
      <c r="W38" s="374">
        <f>SUM(D39,G39,J39,M39,P39)</f>
        <v>1</v>
      </c>
      <c r="X38" s="374">
        <f>SUM(F39,I39,L39,O39,R39)</f>
        <v>2</v>
      </c>
      <c r="Y38" s="374">
        <f t="shared" ref="Y38" si="66">W38-X38</f>
        <v>-1</v>
      </c>
      <c r="Z38" s="375">
        <f t="shared" ref="Z38" si="67">_xlfn.RANK.EQ(AA38,$AA$32:$AA$39,0)</f>
        <v>3</v>
      </c>
      <c r="AA38" s="352">
        <f>S38*100+Y38*10+W38*1</f>
        <v>-9</v>
      </c>
      <c r="AC38" s="231"/>
      <c r="AD38" s="244" t="s">
        <v>174</v>
      </c>
      <c r="AF38" s="237"/>
      <c r="AG38" s="237"/>
      <c r="AH38" s="237"/>
    </row>
    <row r="39" spans="1:34" ht="21.95" customHeight="1" thickBot="1" x14ac:dyDescent="0.45">
      <c r="A39" s="362"/>
      <c r="B39" s="363"/>
      <c r="C39" s="400"/>
      <c r="D39" s="253" t="str">
        <f>IF(O33="","",O33)</f>
        <v/>
      </c>
      <c r="E39" s="253" t="s">
        <v>139</v>
      </c>
      <c r="F39" s="256" t="str">
        <f>IF(M33="","",M33)</f>
        <v/>
      </c>
      <c r="G39" s="257">
        <f>IF(O35="","",O35)</f>
        <v>1</v>
      </c>
      <c r="H39" s="253" t="s">
        <v>139</v>
      </c>
      <c r="I39" s="256">
        <f>IF(M35="","",M35)</f>
        <v>2</v>
      </c>
      <c r="J39" s="257" t="str">
        <f>IF(O37="","",O37)</f>
        <v/>
      </c>
      <c r="K39" s="253" t="s">
        <v>139</v>
      </c>
      <c r="L39" s="258" t="str">
        <f>IF(M37="","",M37)</f>
        <v/>
      </c>
      <c r="M39" s="246"/>
      <c r="N39" s="247"/>
      <c r="O39" s="248"/>
      <c r="P39" s="270"/>
      <c r="Q39" s="271" t="s">
        <v>139</v>
      </c>
      <c r="R39" s="272"/>
      <c r="S39" s="354"/>
      <c r="T39" s="357"/>
      <c r="U39" s="357"/>
      <c r="V39" s="357"/>
      <c r="W39" s="359"/>
      <c r="X39" s="359"/>
      <c r="Y39" s="359"/>
      <c r="Z39" s="376"/>
      <c r="AA39" s="352"/>
      <c r="AF39" s="237"/>
      <c r="AG39" s="237"/>
      <c r="AH39" s="237"/>
    </row>
    <row r="40" spans="1:34" ht="21.95" customHeight="1" x14ac:dyDescent="0.4">
      <c r="A40" s="370">
        <f>予選リーグ!$D$11</f>
        <v>0</v>
      </c>
      <c r="B40" s="371"/>
      <c r="C40" s="388"/>
      <c r="D40" s="381" t="str">
        <f>IF(OR(D41="",F41=""),"",IF(D41&gt;F41,"○",IF(D41=F41,"△","●")))</f>
        <v/>
      </c>
      <c r="E40" s="381"/>
      <c r="F40" s="392"/>
      <c r="G40" s="380" t="str">
        <f>IF(OR(G41="",I41=""),"",IF(G41&gt;I41,"○",IF(G41=I41,"△","●")))</f>
        <v/>
      </c>
      <c r="H40" s="381"/>
      <c r="I40" s="392"/>
      <c r="J40" s="380" t="str">
        <f>IF(OR(J41="",L41=""),"",IF(J41&gt;L41,"○",IF(J41=L41,"△","●")))</f>
        <v/>
      </c>
      <c r="K40" s="381"/>
      <c r="L40" s="392"/>
      <c r="M40" s="393" t="str">
        <f>IF(OR(M41="",O41=""),"",IF(M41&gt;O41,"○",IF(M41=O41,"△","●")))</f>
        <v/>
      </c>
      <c r="N40" s="394"/>
      <c r="O40" s="394"/>
      <c r="P40" s="370"/>
      <c r="Q40" s="371"/>
      <c r="R40" s="371"/>
      <c r="S40" s="418">
        <f t="shared" ref="S40" si="68">T40*3+U40*1+V40*0</f>
        <v>0</v>
      </c>
      <c r="T40" s="420">
        <f t="shared" ref="T40" si="69">COUNTIF(D40:R40,"○")</f>
        <v>0</v>
      </c>
      <c r="U40" s="420">
        <f t="shared" ref="U40" si="70">COUNTIF(D40:R40,"△")</f>
        <v>0</v>
      </c>
      <c r="V40" s="420">
        <f t="shared" ref="V40" si="71">COUNTIF(D40:R40,"●")</f>
        <v>0</v>
      </c>
      <c r="W40" s="423">
        <f>SUM(D41,G41,J41,M41,P41)</f>
        <v>0</v>
      </c>
      <c r="X40" s="423">
        <f>SUM(F41,I41,L41,O41,R41)</f>
        <v>0</v>
      </c>
      <c r="Y40" s="423">
        <f t="shared" ref="Y40" si="72">W40-X40</f>
        <v>0</v>
      </c>
      <c r="Z40" s="425" t="e">
        <f t="shared" ref="Z40" si="73">_xlfn.RANK.EQ(AA40,$AA$6:$AA$15,0)</f>
        <v>#N/A</v>
      </c>
      <c r="AA40" s="417">
        <f>S40*100+Y40*10+W40*1</f>
        <v>0</v>
      </c>
      <c r="AF40" s="237"/>
      <c r="AG40" s="237"/>
      <c r="AH40" s="237"/>
    </row>
    <row r="41" spans="1:34" ht="21.95" customHeight="1" thickBot="1" x14ac:dyDescent="0.45">
      <c r="A41" s="389"/>
      <c r="B41" s="390"/>
      <c r="C41" s="391"/>
      <c r="D41" s="291" t="str">
        <f>IF(R33="","",R33)</f>
        <v/>
      </c>
      <c r="E41" s="291" t="s">
        <v>139</v>
      </c>
      <c r="F41" s="292" t="str">
        <f>IF(P33="","",P33)</f>
        <v/>
      </c>
      <c r="G41" s="293" t="str">
        <f>IF(R35="","",R35)</f>
        <v/>
      </c>
      <c r="H41" s="291" t="s">
        <v>139</v>
      </c>
      <c r="I41" s="292" t="str">
        <f>IF(P35="","",P35)</f>
        <v/>
      </c>
      <c r="J41" s="293" t="str">
        <f>IF(R37="","",R37)</f>
        <v/>
      </c>
      <c r="K41" s="291" t="s">
        <v>139</v>
      </c>
      <c r="L41" s="292" t="str">
        <f>IF(P37="","",P37)</f>
        <v/>
      </c>
      <c r="M41" s="293" t="str">
        <f>IF(R39="","",R39)</f>
        <v/>
      </c>
      <c r="N41" s="291" t="s">
        <v>139</v>
      </c>
      <c r="O41" s="294" t="str">
        <f>IF(P39="","",P39)</f>
        <v/>
      </c>
      <c r="P41" s="246"/>
      <c r="Q41" s="247"/>
      <c r="R41" s="247"/>
      <c r="S41" s="419"/>
      <c r="T41" s="421"/>
      <c r="U41" s="421"/>
      <c r="V41" s="421"/>
      <c r="W41" s="424"/>
      <c r="X41" s="424"/>
      <c r="Y41" s="424"/>
      <c r="Z41" s="426"/>
      <c r="AA41" s="417"/>
      <c r="AF41" s="237"/>
      <c r="AG41" s="237"/>
      <c r="AH41" s="237"/>
    </row>
    <row r="42" spans="1:34" ht="26.25" customHeight="1" x14ac:dyDescent="0.4">
      <c r="A42" s="266"/>
      <c r="B42" s="266"/>
      <c r="C42" s="266"/>
      <c r="D42" s="266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</row>
    <row r="43" spans="1:34" ht="21.95" customHeight="1" thickBot="1" x14ac:dyDescent="0.55000000000000004">
      <c r="A43" s="278" t="s">
        <v>157</v>
      </c>
      <c r="B43" s="279"/>
      <c r="C43" s="279"/>
      <c r="D43" s="238"/>
      <c r="E43" s="245"/>
      <c r="F43" s="245"/>
      <c r="G43" s="245"/>
      <c r="H43" s="240"/>
      <c r="I43" s="240"/>
      <c r="J43" s="238"/>
      <c r="K43" s="238"/>
      <c r="L43" s="238"/>
      <c r="M43" s="238"/>
      <c r="N43" s="238"/>
      <c r="O43" s="238"/>
      <c r="P43" s="238"/>
      <c r="Q43" s="238"/>
      <c r="R43" s="238"/>
      <c r="V43" s="237"/>
      <c r="AE43" s="231"/>
    </row>
    <row r="44" spans="1:34" ht="21.95" customHeight="1" thickBot="1" x14ac:dyDescent="0.45">
      <c r="A44" s="406"/>
      <c r="B44" s="383"/>
      <c r="C44" s="407"/>
      <c r="D44" s="382" t="str">
        <f>$A$45</f>
        <v>清水八</v>
      </c>
      <c r="E44" s="383"/>
      <c r="F44" s="383"/>
      <c r="G44" s="384" t="str">
        <f>$A$47</f>
        <v>清水五</v>
      </c>
      <c r="H44" s="385"/>
      <c r="I44" s="382"/>
      <c r="J44" s="384" t="str">
        <f>$A$49</f>
        <v>高松</v>
      </c>
      <c r="K44" s="385"/>
      <c r="L44" s="382"/>
      <c r="M44" s="384" t="str">
        <f>$A$51</f>
        <v>中島・末広</v>
      </c>
      <c r="N44" s="385"/>
      <c r="O44" s="382"/>
      <c r="P44" s="386">
        <f>$A$53</f>
        <v>0</v>
      </c>
      <c r="Q44" s="387"/>
      <c r="R44" s="387"/>
      <c r="S44" s="285" t="s">
        <v>137</v>
      </c>
      <c r="T44" s="286" t="s">
        <v>141</v>
      </c>
      <c r="U44" s="286" t="s">
        <v>142</v>
      </c>
      <c r="V44" s="286" t="s">
        <v>143</v>
      </c>
      <c r="W44" s="286" t="s">
        <v>144</v>
      </c>
      <c r="X44" s="286" t="s">
        <v>145</v>
      </c>
      <c r="Y44" s="287" t="s">
        <v>146</v>
      </c>
      <c r="Z44" s="288" t="s">
        <v>138</v>
      </c>
      <c r="AE44" s="231"/>
    </row>
    <row r="45" spans="1:34" ht="21.95" customHeight="1" thickTop="1" x14ac:dyDescent="0.4">
      <c r="A45" s="360" t="str">
        <f>予選リーグ!$G$7</f>
        <v>清水八</v>
      </c>
      <c r="B45" s="361"/>
      <c r="C45" s="361"/>
      <c r="D45" s="364"/>
      <c r="E45" s="365"/>
      <c r="F45" s="366"/>
      <c r="G45" s="367" t="str">
        <f>IF(OR(G46="",I46=""),"",IF(G46&gt;I46,"○",IF(G46=I46,"△","●")))</f>
        <v/>
      </c>
      <c r="H45" s="368"/>
      <c r="I45" s="369"/>
      <c r="J45" s="367" t="str">
        <f>IF(OR(J46="",L46=""),"",IF(J46&gt;L46,"○",IF(J46=L46,"△","●")))</f>
        <v>○</v>
      </c>
      <c r="K45" s="368"/>
      <c r="L45" s="369"/>
      <c r="M45" s="367" t="str">
        <f>IF(OR(M46="",O46=""),"",IF(M46&gt;O46,"○",IF(M46=O46,"△","●")))</f>
        <v>○</v>
      </c>
      <c r="N45" s="368"/>
      <c r="O45" s="369"/>
      <c r="P45" s="393" t="str">
        <f>IF(OR(P46="",R46=""),"",IF(P46&gt;R46,"○",IF(P46=R46,"△","●")))</f>
        <v/>
      </c>
      <c r="Q45" s="394"/>
      <c r="R45" s="394"/>
      <c r="S45" s="355">
        <f t="shared" ref="S45" si="74">T45*3+U45*1+V45*0</f>
        <v>6</v>
      </c>
      <c r="T45" s="356">
        <f>COUNTIF(D45:R45,"○")</f>
        <v>2</v>
      </c>
      <c r="U45" s="356">
        <f>COUNTIF(D45:R45,"△")</f>
        <v>0</v>
      </c>
      <c r="V45" s="356">
        <f>COUNTIF(D45:R45,"●")</f>
        <v>0</v>
      </c>
      <c r="W45" s="358">
        <f>SUM(D46,G46,J46,M46,P46)</f>
        <v>10</v>
      </c>
      <c r="X45" s="358">
        <f>SUM(F46,I46,L46,O46,R46)</f>
        <v>1</v>
      </c>
      <c r="Y45" s="358">
        <f>W45-X45</f>
        <v>9</v>
      </c>
      <c r="Z45" s="375">
        <f>_xlfn.RANK.EQ(AA45,$AA$45:$AA$52,0)</f>
        <v>1</v>
      </c>
      <c r="AA45" s="352">
        <f>S45*100+Y45*10+W45*1</f>
        <v>700</v>
      </c>
      <c r="AE45" s="231"/>
    </row>
    <row r="46" spans="1:34" ht="21.95" customHeight="1" thickBot="1" x14ac:dyDescent="0.45">
      <c r="A46" s="362"/>
      <c r="B46" s="363"/>
      <c r="C46" s="363"/>
      <c r="D46" s="246"/>
      <c r="E46" s="247"/>
      <c r="F46" s="248"/>
      <c r="G46" s="249" t="str">
        <f>IF(予選リーグ!$D$39="","",予選リーグ!$D$39)</f>
        <v/>
      </c>
      <c r="H46" s="250" t="s">
        <v>139</v>
      </c>
      <c r="I46" s="251" t="str">
        <f>IF(予選リーグ!$F$39="","",予選リーグ!$F$39)</f>
        <v/>
      </c>
      <c r="J46" s="249">
        <f>IF(予選リーグ!$D$32="","",予選リーグ!$D$32)</f>
        <v>7</v>
      </c>
      <c r="K46" s="250" t="s">
        <v>139</v>
      </c>
      <c r="L46" s="251">
        <f>IF(予選リーグ!$F$32="","",予選リーグ!$F$32)</f>
        <v>1</v>
      </c>
      <c r="M46" s="249">
        <f>IF(予選リーグ!$D$28="","",予選リーグ!$D$28)</f>
        <v>3</v>
      </c>
      <c r="N46" s="250" t="s">
        <v>139</v>
      </c>
      <c r="O46" s="251">
        <f>IF(予選リーグ!$F$28="","",予選リーグ!$F$28)</f>
        <v>0</v>
      </c>
      <c r="P46" s="270"/>
      <c r="Q46" s="271" t="s">
        <v>139</v>
      </c>
      <c r="R46" s="272"/>
      <c r="S46" s="354"/>
      <c r="T46" s="357"/>
      <c r="U46" s="357"/>
      <c r="V46" s="357"/>
      <c r="W46" s="359"/>
      <c r="X46" s="359"/>
      <c r="Y46" s="359"/>
      <c r="Z46" s="376"/>
      <c r="AA46" s="352"/>
      <c r="AF46" s="237"/>
      <c r="AG46" s="237"/>
      <c r="AH46" s="237"/>
    </row>
    <row r="47" spans="1:34" ht="21.95" customHeight="1" x14ac:dyDescent="0.4">
      <c r="A47" s="397" t="str">
        <f>予選リーグ!$G$8</f>
        <v>清水五</v>
      </c>
      <c r="B47" s="398"/>
      <c r="C47" s="399"/>
      <c r="D47" s="408" t="str">
        <f>IF(OR(D48="",F48=""),"",IF(D48&gt;F48,"○",IF(D48=F48,"△","●")))</f>
        <v/>
      </c>
      <c r="E47" s="408"/>
      <c r="F47" s="408"/>
      <c r="G47" s="370"/>
      <c r="H47" s="371"/>
      <c r="I47" s="372"/>
      <c r="J47" s="377" t="str">
        <f>IF(OR(J48="",L48=""),"",IF(J48&gt;L48,"○",IF(J48=L48,"△","●")))</f>
        <v>●</v>
      </c>
      <c r="K47" s="378"/>
      <c r="L47" s="379"/>
      <c r="M47" s="377" t="str">
        <f>IF(OR(M48="",O48=""),"",IF(M48&gt;O48,"○",IF(M48=O48,"△","●")))</f>
        <v>●</v>
      </c>
      <c r="N47" s="378"/>
      <c r="O47" s="379"/>
      <c r="P47" s="380" t="str">
        <f>IF(OR(P48="",R48=""),"",IF(P48&gt;R48,"○",IF(P48=R48,"△","●")))</f>
        <v/>
      </c>
      <c r="Q47" s="381"/>
      <c r="R47" s="381"/>
      <c r="S47" s="353">
        <f t="shared" ref="S47" si="75">T47*3+U47*1+V47*0</f>
        <v>0</v>
      </c>
      <c r="T47" s="373">
        <f t="shared" ref="T47" si="76">COUNTIF(D47:R47,"○")</f>
        <v>0</v>
      </c>
      <c r="U47" s="373">
        <f t="shared" ref="U47" si="77">COUNTIF(D47:R47,"△")</f>
        <v>0</v>
      </c>
      <c r="V47" s="373">
        <f t="shared" ref="V47" si="78">COUNTIF(D47:R47,"●")</f>
        <v>2</v>
      </c>
      <c r="W47" s="374">
        <f>SUM(D48,G48,J48,M48,P48)</f>
        <v>2</v>
      </c>
      <c r="X47" s="374">
        <f>SUM(F48,I48,L48,O48,R48)</f>
        <v>6</v>
      </c>
      <c r="Y47" s="374">
        <f t="shared" ref="Y47" si="79">W47-X47</f>
        <v>-4</v>
      </c>
      <c r="Z47" s="375">
        <f t="shared" ref="Z47" si="80">_xlfn.RANK.EQ(AA47,$AA$45:$AA$52,0)</f>
        <v>4</v>
      </c>
      <c r="AA47" s="352">
        <f>S47*100+Y47*10+W47*1</f>
        <v>-38</v>
      </c>
      <c r="AF47" s="237"/>
      <c r="AG47" s="237"/>
      <c r="AH47" s="237"/>
    </row>
    <row r="48" spans="1:34" ht="21.95" customHeight="1" thickBot="1" x14ac:dyDescent="0.45">
      <c r="A48" s="362"/>
      <c r="B48" s="363"/>
      <c r="C48" s="400"/>
      <c r="D48" s="253" t="str">
        <f>IF(I46="","",I46)</f>
        <v/>
      </c>
      <c r="E48" s="253" t="s">
        <v>139</v>
      </c>
      <c r="F48" s="253" t="str">
        <f>IF(G46="","",G46)</f>
        <v/>
      </c>
      <c r="G48" s="246"/>
      <c r="H48" s="247"/>
      <c r="I48" s="248"/>
      <c r="J48" s="249">
        <f>IF(予選リーグ!$D$29="","",予選リーグ!$D$29)</f>
        <v>2</v>
      </c>
      <c r="K48" s="250" t="s">
        <v>139</v>
      </c>
      <c r="L48" s="251">
        <f>IF(予選リーグ!$F$29="","",予選リーグ!$F$29)</f>
        <v>5</v>
      </c>
      <c r="M48" s="249">
        <f>IF(予選リーグ!$D$31="","",予選リーグ!$D$31)</f>
        <v>0</v>
      </c>
      <c r="N48" s="250" t="s">
        <v>139</v>
      </c>
      <c r="O48" s="251">
        <f>IF(予選リーグ!$F$31="","",予選リーグ!$F$31)</f>
        <v>1</v>
      </c>
      <c r="P48" s="270"/>
      <c r="Q48" s="271" t="s">
        <v>139</v>
      </c>
      <c r="R48" s="272"/>
      <c r="S48" s="354"/>
      <c r="T48" s="357"/>
      <c r="U48" s="357"/>
      <c r="V48" s="357"/>
      <c r="W48" s="359"/>
      <c r="X48" s="359"/>
      <c r="Y48" s="359"/>
      <c r="Z48" s="376"/>
      <c r="AA48" s="352"/>
      <c r="AC48" s="243"/>
      <c r="AD48" s="254"/>
      <c r="AE48" s="254"/>
      <c r="AF48" s="243"/>
      <c r="AG48" s="237"/>
      <c r="AH48" s="237"/>
    </row>
    <row r="49" spans="1:34" ht="21.95" customHeight="1" x14ac:dyDescent="0.4">
      <c r="A49" s="397" t="str">
        <f>予選リーグ!$G$9</f>
        <v>高松</v>
      </c>
      <c r="B49" s="398"/>
      <c r="C49" s="399"/>
      <c r="D49" s="401" t="str">
        <f>IF(OR(D50="",F50=""),"",IF(D50&gt;F50,"○",IF(D50=F50,"△","●")))</f>
        <v>●</v>
      </c>
      <c r="E49" s="401"/>
      <c r="F49" s="402"/>
      <c r="G49" s="403" t="str">
        <f>IF(OR(G50="",I50=""),"",IF(G50&gt;I50,"○",IF(G50=I50,"△","●")))</f>
        <v>○</v>
      </c>
      <c r="H49" s="404"/>
      <c r="I49" s="405"/>
      <c r="J49" s="370"/>
      <c r="K49" s="371"/>
      <c r="L49" s="372"/>
      <c r="M49" s="377" t="str">
        <f>IF(OR(M50="",O50=""),"",IF(M50&gt;O50,"○",IF(M50=O50,"△","●")))</f>
        <v/>
      </c>
      <c r="N49" s="378"/>
      <c r="O49" s="379"/>
      <c r="P49" s="380" t="str">
        <f>IF(OR(P50="",R50=""),"",IF(P50&gt;R50,"○",IF(P50=R50,"△","●")))</f>
        <v/>
      </c>
      <c r="Q49" s="381"/>
      <c r="R49" s="381"/>
      <c r="S49" s="353">
        <f t="shared" ref="S49" si="81">T49*3+U49*1+V49*0</f>
        <v>3</v>
      </c>
      <c r="T49" s="373">
        <f t="shared" ref="T49" si="82">COUNTIF(D49:R49,"○")</f>
        <v>1</v>
      </c>
      <c r="U49" s="373">
        <f t="shared" ref="U49" si="83">COUNTIF(D49:R49,"△")</f>
        <v>0</v>
      </c>
      <c r="V49" s="373">
        <f t="shared" ref="V49" si="84">COUNTIF(D49:R49,"●")</f>
        <v>1</v>
      </c>
      <c r="W49" s="374">
        <f>SUM(D50,G50,J50,M50,P50)</f>
        <v>6</v>
      </c>
      <c r="X49" s="374">
        <f>SUM(F50,I50,L50,O50,R50)</f>
        <v>9</v>
      </c>
      <c r="Y49" s="374">
        <f t="shared" ref="Y49" si="85">W49-X49</f>
        <v>-3</v>
      </c>
      <c r="Z49" s="375">
        <f t="shared" ref="Z49" si="86">_xlfn.RANK.EQ(AA49,$AA$45:$AA$52,0)</f>
        <v>3</v>
      </c>
      <c r="AA49" s="352">
        <f>S49*100+Y49*10+W49*1</f>
        <v>276</v>
      </c>
      <c r="AC49" s="255"/>
      <c r="AD49" s="241" t="s">
        <v>151</v>
      </c>
      <c r="AE49" s="242" t="s">
        <v>147</v>
      </c>
      <c r="AF49" s="289"/>
      <c r="AG49" s="237"/>
      <c r="AH49" s="237"/>
    </row>
    <row r="50" spans="1:34" ht="21.95" customHeight="1" thickBot="1" x14ac:dyDescent="0.45">
      <c r="A50" s="362"/>
      <c r="B50" s="363"/>
      <c r="C50" s="400"/>
      <c r="D50" s="253">
        <f>IF(L46="","",L46)</f>
        <v>1</v>
      </c>
      <c r="E50" s="253" t="s">
        <v>150</v>
      </c>
      <c r="F50" s="256">
        <f>IF(J46="","",J46)</f>
        <v>7</v>
      </c>
      <c r="G50" s="257">
        <f>IF(L48="","",L48)</f>
        <v>5</v>
      </c>
      <c r="H50" s="253" t="s">
        <v>139</v>
      </c>
      <c r="I50" s="258">
        <f>IF(J48="","",J48)</f>
        <v>2</v>
      </c>
      <c r="J50" s="246"/>
      <c r="K50" s="247"/>
      <c r="L50" s="248"/>
      <c r="M50" s="249" t="str">
        <f>IF(予選リーグ!$D$36="","",予選リーグ!$D$36)</f>
        <v/>
      </c>
      <c r="N50" s="250" t="s">
        <v>139</v>
      </c>
      <c r="O50" s="251" t="str">
        <f>IF(予選リーグ!$F$36="","",予選リーグ!$F$36)</f>
        <v/>
      </c>
      <c r="P50" s="270"/>
      <c r="Q50" s="271" t="s">
        <v>139</v>
      </c>
      <c r="R50" s="272"/>
      <c r="S50" s="354"/>
      <c r="T50" s="357"/>
      <c r="U50" s="357"/>
      <c r="V50" s="357"/>
      <c r="W50" s="359"/>
      <c r="X50" s="359"/>
      <c r="Y50" s="359"/>
      <c r="Z50" s="376"/>
      <c r="AA50" s="352"/>
      <c r="AD50" s="259" t="s">
        <v>168</v>
      </c>
      <c r="AE50" s="259" t="s">
        <v>169</v>
      </c>
      <c r="AF50" s="290"/>
      <c r="AG50" s="237"/>
      <c r="AH50" s="237"/>
    </row>
    <row r="51" spans="1:34" ht="21.95" customHeight="1" x14ac:dyDescent="0.4">
      <c r="A51" s="397" t="str">
        <f>予選リーグ!$G$10</f>
        <v>中島・末広</v>
      </c>
      <c r="B51" s="398"/>
      <c r="C51" s="399"/>
      <c r="D51" s="401" t="str">
        <f>IF(OR(D52="",F52=""),"",IF(D52&gt;F52,"○",IF(D52=F52,"△","●")))</f>
        <v>●</v>
      </c>
      <c r="E51" s="401"/>
      <c r="F51" s="402"/>
      <c r="G51" s="410" t="str">
        <f>IF(OR(G52="",I52=""),"",IF(G52&gt;I52,"○",IF(G52=I52,"△","●")))</f>
        <v>○</v>
      </c>
      <c r="H51" s="401"/>
      <c r="I51" s="402"/>
      <c r="J51" s="411" t="str">
        <f>IF(OR(J52="",L52=""),"",IF(J52&gt;L52,"○",IF(J52=L52,"△","●")))</f>
        <v/>
      </c>
      <c r="K51" s="408"/>
      <c r="L51" s="408"/>
      <c r="M51" s="370"/>
      <c r="N51" s="371"/>
      <c r="O51" s="372"/>
      <c r="P51" s="380" t="str">
        <f>IF(OR(P52="",R52=""),"",IF(P52&gt;R52,"○",IF(P52=R52,"△","●")))</f>
        <v/>
      </c>
      <c r="Q51" s="381"/>
      <c r="R51" s="381"/>
      <c r="S51" s="353">
        <f t="shared" ref="S51" si="87">T51*3+U51*1+V51*0</f>
        <v>3</v>
      </c>
      <c r="T51" s="373">
        <f t="shared" ref="T51" si="88">COUNTIF(D51:R51,"○")</f>
        <v>1</v>
      </c>
      <c r="U51" s="373">
        <f t="shared" ref="U51" si="89">COUNTIF(D51:R51,"△")</f>
        <v>0</v>
      </c>
      <c r="V51" s="373">
        <f t="shared" ref="V51" si="90">COUNTIF(D51:R51,"●")</f>
        <v>1</v>
      </c>
      <c r="W51" s="374">
        <f>SUM(D52,G52,J52,M52,P52)</f>
        <v>1</v>
      </c>
      <c r="X51" s="374">
        <f>SUM(F52,I52,L52,O52,R52)</f>
        <v>3</v>
      </c>
      <c r="Y51" s="374">
        <f t="shared" ref="Y51" si="91">W51-X51</f>
        <v>-2</v>
      </c>
      <c r="Z51" s="375">
        <f t="shared" ref="Z51" si="92">_xlfn.RANK.EQ(AA51,$AA$45:$AA$52,0)</f>
        <v>2</v>
      </c>
      <c r="AA51" s="352">
        <f>S51*100+Y51*10+W51*1</f>
        <v>281</v>
      </c>
      <c r="AC51" s="231"/>
      <c r="AD51" s="244" t="s">
        <v>174</v>
      </c>
      <c r="AF51" s="237"/>
      <c r="AG51" s="237"/>
      <c r="AH51" s="237"/>
    </row>
    <row r="52" spans="1:34" ht="21.95" customHeight="1" thickBot="1" x14ac:dyDescent="0.45">
      <c r="A52" s="362"/>
      <c r="B52" s="363"/>
      <c r="C52" s="400"/>
      <c r="D52" s="253">
        <f>IF(O46="","",O46)</f>
        <v>0</v>
      </c>
      <c r="E52" s="253" t="s">
        <v>139</v>
      </c>
      <c r="F52" s="256">
        <f>IF(M46="","",M46)</f>
        <v>3</v>
      </c>
      <c r="G52" s="257">
        <f>IF(O48="","",O48)</f>
        <v>1</v>
      </c>
      <c r="H52" s="253" t="s">
        <v>139</v>
      </c>
      <c r="I52" s="256">
        <f>IF(M48="","",M48)</f>
        <v>0</v>
      </c>
      <c r="J52" s="257" t="str">
        <f>IF(O50="","",O50)</f>
        <v/>
      </c>
      <c r="K52" s="253" t="s">
        <v>139</v>
      </c>
      <c r="L52" s="258" t="str">
        <f>IF(M50="","",M50)</f>
        <v/>
      </c>
      <c r="M52" s="246"/>
      <c r="N52" s="247"/>
      <c r="O52" s="248"/>
      <c r="P52" s="270"/>
      <c r="Q52" s="271" t="s">
        <v>139</v>
      </c>
      <c r="R52" s="272"/>
      <c r="S52" s="354"/>
      <c r="T52" s="357"/>
      <c r="U52" s="357"/>
      <c r="V52" s="357"/>
      <c r="W52" s="359"/>
      <c r="X52" s="359"/>
      <c r="Y52" s="359"/>
      <c r="Z52" s="376"/>
      <c r="AA52" s="352"/>
      <c r="AF52" s="237"/>
      <c r="AG52" s="237"/>
      <c r="AH52" s="237"/>
    </row>
    <row r="53" spans="1:34" ht="21.95" customHeight="1" x14ac:dyDescent="0.4">
      <c r="A53" s="370">
        <f>予選リーグ!$G$11</f>
        <v>0</v>
      </c>
      <c r="B53" s="371"/>
      <c r="C53" s="388"/>
      <c r="D53" s="381" t="str">
        <f>IF(OR(D54="",F54=""),"",IF(D54&gt;F54,"○",IF(D54=F54,"△","●")))</f>
        <v/>
      </c>
      <c r="E53" s="381"/>
      <c r="F53" s="392"/>
      <c r="G53" s="380" t="str">
        <f>IF(OR(G54="",I54=""),"",IF(G54&gt;I54,"○",IF(G54=I54,"△","●")))</f>
        <v/>
      </c>
      <c r="H53" s="381"/>
      <c r="I53" s="392"/>
      <c r="J53" s="380" t="str">
        <f>IF(OR(J54="",L54=""),"",IF(J54&gt;L54,"○",IF(J54=L54,"△","●")))</f>
        <v/>
      </c>
      <c r="K53" s="381"/>
      <c r="L53" s="392"/>
      <c r="M53" s="393" t="str">
        <f>IF(OR(M54="",O54=""),"",IF(M54&gt;O54,"○",IF(M54=O54,"△","●")))</f>
        <v/>
      </c>
      <c r="N53" s="394"/>
      <c r="O53" s="394"/>
      <c r="P53" s="370"/>
      <c r="Q53" s="371"/>
      <c r="R53" s="371"/>
      <c r="S53" s="418">
        <f t="shared" ref="S53" si="93">T53*3+U53*1+V53*0</f>
        <v>0</v>
      </c>
      <c r="T53" s="420">
        <f t="shared" ref="T53" si="94">COUNTIF(D53:R53,"○")</f>
        <v>0</v>
      </c>
      <c r="U53" s="420">
        <f t="shared" ref="U53" si="95">COUNTIF(D53:R53,"△")</f>
        <v>0</v>
      </c>
      <c r="V53" s="420">
        <f t="shared" ref="V53" si="96">COUNTIF(D53:R53,"●")</f>
        <v>0</v>
      </c>
      <c r="W53" s="423">
        <f>SUM(D54,G54,J54,M54,P54)</f>
        <v>0</v>
      </c>
      <c r="X53" s="423">
        <f>SUM(F54,I54,L54,O54,R54)</f>
        <v>0</v>
      </c>
      <c r="Y53" s="423">
        <f t="shared" ref="Y53" si="97">W53-X53</f>
        <v>0</v>
      </c>
      <c r="Z53" s="425" t="e">
        <f t="shared" ref="Z53" si="98">_xlfn.RANK.EQ(AA53,$AA$6:$AA$15,0)</f>
        <v>#N/A</v>
      </c>
      <c r="AA53" s="417">
        <f>S53*100+Y53*10+W53*1</f>
        <v>0</v>
      </c>
      <c r="AF53" s="237"/>
      <c r="AG53" s="237"/>
      <c r="AH53" s="237"/>
    </row>
    <row r="54" spans="1:34" ht="21.95" customHeight="1" thickBot="1" x14ac:dyDescent="0.45">
      <c r="A54" s="389"/>
      <c r="B54" s="390"/>
      <c r="C54" s="391"/>
      <c r="D54" s="291" t="str">
        <f>IF(R46="","",R46)</f>
        <v/>
      </c>
      <c r="E54" s="291" t="s">
        <v>139</v>
      </c>
      <c r="F54" s="292" t="str">
        <f>IF(P46="","",P46)</f>
        <v/>
      </c>
      <c r="G54" s="293" t="str">
        <f>IF(R48="","",R48)</f>
        <v/>
      </c>
      <c r="H54" s="291" t="s">
        <v>139</v>
      </c>
      <c r="I54" s="292" t="str">
        <f>IF(P48="","",P48)</f>
        <v/>
      </c>
      <c r="J54" s="293" t="str">
        <f>IF(R50="","",R50)</f>
        <v/>
      </c>
      <c r="K54" s="291" t="s">
        <v>139</v>
      </c>
      <c r="L54" s="292" t="str">
        <f>IF(P50="","",P50)</f>
        <v/>
      </c>
      <c r="M54" s="293" t="str">
        <f>IF(R52="","",R52)</f>
        <v/>
      </c>
      <c r="N54" s="291" t="s">
        <v>139</v>
      </c>
      <c r="O54" s="294" t="str">
        <f>IF(P52="","",P52)</f>
        <v/>
      </c>
      <c r="P54" s="246"/>
      <c r="Q54" s="247"/>
      <c r="R54" s="247"/>
      <c r="S54" s="419"/>
      <c r="T54" s="421"/>
      <c r="U54" s="421"/>
      <c r="V54" s="421"/>
      <c r="W54" s="424"/>
      <c r="X54" s="424"/>
      <c r="Y54" s="424"/>
      <c r="Z54" s="426"/>
      <c r="AA54" s="417"/>
      <c r="AF54" s="237"/>
      <c r="AG54" s="237"/>
      <c r="AH54" s="237"/>
    </row>
    <row r="55" spans="1:34" ht="26.25" customHeight="1" x14ac:dyDescent="0.4">
      <c r="A55" s="267"/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</row>
    <row r="56" spans="1:34" ht="21.95" customHeight="1" thickBot="1" x14ac:dyDescent="0.55000000000000004">
      <c r="A56" s="281" t="s">
        <v>159</v>
      </c>
      <c r="B56" s="282"/>
      <c r="C56" s="282"/>
      <c r="D56" s="238"/>
      <c r="E56" s="245"/>
      <c r="F56" s="245"/>
      <c r="G56" s="245"/>
      <c r="H56" s="240"/>
      <c r="I56" s="240"/>
      <c r="J56" s="238"/>
      <c r="K56" s="238"/>
      <c r="L56" s="238"/>
      <c r="M56" s="238"/>
      <c r="N56" s="238"/>
      <c r="O56" s="238"/>
      <c r="P56" s="238"/>
      <c r="Q56" s="238"/>
      <c r="R56" s="238"/>
      <c r="V56" s="237"/>
      <c r="AE56" s="231"/>
    </row>
    <row r="57" spans="1:34" ht="21.95" customHeight="1" thickBot="1" x14ac:dyDescent="0.45">
      <c r="A57" s="406"/>
      <c r="B57" s="383"/>
      <c r="C57" s="407"/>
      <c r="D57" s="382" t="str">
        <f>$A$58</f>
        <v>服織</v>
      </c>
      <c r="E57" s="383"/>
      <c r="F57" s="383"/>
      <c r="G57" s="384" t="str">
        <f>$A$60</f>
        <v>竜爪</v>
      </c>
      <c r="H57" s="385"/>
      <c r="I57" s="382"/>
      <c r="J57" s="384" t="str">
        <f>$A$62</f>
        <v>由比・蒲原</v>
      </c>
      <c r="K57" s="385"/>
      <c r="L57" s="382"/>
      <c r="M57" s="384" t="str">
        <f>$A$64</f>
        <v>七中</v>
      </c>
      <c r="N57" s="385"/>
      <c r="O57" s="382"/>
      <c r="P57" s="386">
        <f>$A$66</f>
        <v>0</v>
      </c>
      <c r="Q57" s="387"/>
      <c r="R57" s="387"/>
      <c r="S57" s="285" t="s">
        <v>137</v>
      </c>
      <c r="T57" s="286" t="s">
        <v>141</v>
      </c>
      <c r="U57" s="286" t="s">
        <v>142</v>
      </c>
      <c r="V57" s="286" t="s">
        <v>143</v>
      </c>
      <c r="W57" s="286" t="s">
        <v>144</v>
      </c>
      <c r="X57" s="286" t="s">
        <v>145</v>
      </c>
      <c r="Y57" s="287" t="s">
        <v>146</v>
      </c>
      <c r="Z57" s="288" t="s">
        <v>138</v>
      </c>
      <c r="AE57" s="231"/>
    </row>
    <row r="58" spans="1:34" ht="21.95" customHeight="1" thickTop="1" x14ac:dyDescent="0.4">
      <c r="A58" s="360" t="str">
        <f>予選リーグ!$H$7</f>
        <v>服織</v>
      </c>
      <c r="B58" s="361"/>
      <c r="C58" s="361"/>
      <c r="D58" s="364"/>
      <c r="E58" s="365"/>
      <c r="F58" s="366"/>
      <c r="G58" s="367" t="str">
        <f>IF(OR(G59="",I59=""),"",IF(G59&gt;I59,"○",IF(G59=I59,"△","●")))</f>
        <v/>
      </c>
      <c r="H58" s="368"/>
      <c r="I58" s="369"/>
      <c r="J58" s="367" t="str">
        <f>IF(OR(J59="",L59=""),"",IF(J59&gt;L59,"○",IF(J59=L59,"△","●")))</f>
        <v>○</v>
      </c>
      <c r="K58" s="368"/>
      <c r="L58" s="369"/>
      <c r="M58" s="367" t="str">
        <f>IF(OR(M59="",O59=""),"",IF(M59&gt;O59,"○",IF(M59=O59,"△","●")))</f>
        <v/>
      </c>
      <c r="N58" s="368"/>
      <c r="O58" s="369"/>
      <c r="P58" s="393" t="str">
        <f>IF(OR(P59="",R59=""),"",IF(P59&gt;R59,"○",IF(P59=R59,"△","●")))</f>
        <v/>
      </c>
      <c r="Q58" s="394"/>
      <c r="R58" s="394"/>
      <c r="S58" s="355">
        <f t="shared" ref="S58" si="99">T58*3+U58*1+V58*0</f>
        <v>3</v>
      </c>
      <c r="T58" s="356">
        <f>COUNTIF(D58:R58,"○")</f>
        <v>1</v>
      </c>
      <c r="U58" s="356">
        <f>COUNTIF(D58:R58,"△")</f>
        <v>0</v>
      </c>
      <c r="V58" s="356">
        <f>COUNTIF(D58:R58,"●")</f>
        <v>0</v>
      </c>
      <c r="W58" s="358">
        <f>SUM(D59,G59,J59,M59,P59)</f>
        <v>3</v>
      </c>
      <c r="X58" s="358">
        <f>SUM(F59,I59,L59,O59,R59)</f>
        <v>0</v>
      </c>
      <c r="Y58" s="358">
        <f>W58-X58</f>
        <v>3</v>
      </c>
      <c r="Z58" s="375">
        <f>_xlfn.RANK.EQ(AA58,$AA$58:$AA$65,0)</f>
        <v>2</v>
      </c>
      <c r="AA58" s="352">
        <f>S58*100+Y58*10+W58*1</f>
        <v>333</v>
      </c>
      <c r="AE58" s="231"/>
    </row>
    <row r="59" spans="1:34" ht="21.95" customHeight="1" thickBot="1" x14ac:dyDescent="0.45">
      <c r="A59" s="362"/>
      <c r="B59" s="363"/>
      <c r="C59" s="363"/>
      <c r="D59" s="246"/>
      <c r="E59" s="247"/>
      <c r="F59" s="248"/>
      <c r="G59" s="249" t="str">
        <f>IF(予選リーグ!$N$29="","",予選リーグ!$N$29)</f>
        <v/>
      </c>
      <c r="H59" s="250" t="s">
        <v>139</v>
      </c>
      <c r="I59" s="251" t="str">
        <f>IF(予選リーグ!$P$29="","",予選リーグ!$P$29)</f>
        <v/>
      </c>
      <c r="J59" s="249">
        <f>IF(予選リーグ!$N$24="","",予選リーグ!$N$24)</f>
        <v>3</v>
      </c>
      <c r="K59" s="250" t="s">
        <v>139</v>
      </c>
      <c r="L59" s="251">
        <f>IF(予選リーグ!$P$24="","",予選リーグ!$P$24)</f>
        <v>0</v>
      </c>
      <c r="M59" s="249" t="str">
        <f>IF(予選リーグ!$N$26="","",予選リーグ!$N$26)</f>
        <v/>
      </c>
      <c r="N59" s="250" t="s">
        <v>139</v>
      </c>
      <c r="O59" s="251" t="str">
        <f>IF(予選リーグ!$P$26="","",予選リーグ!$P$26)</f>
        <v/>
      </c>
      <c r="P59" s="270"/>
      <c r="Q59" s="271" t="s">
        <v>139</v>
      </c>
      <c r="R59" s="272"/>
      <c r="S59" s="354"/>
      <c r="T59" s="357"/>
      <c r="U59" s="357"/>
      <c r="V59" s="357"/>
      <c r="W59" s="359"/>
      <c r="X59" s="359"/>
      <c r="Y59" s="359"/>
      <c r="Z59" s="376"/>
      <c r="AA59" s="352"/>
      <c r="AF59" s="237"/>
      <c r="AG59" s="237"/>
      <c r="AH59" s="237"/>
    </row>
    <row r="60" spans="1:34" ht="21.95" customHeight="1" x14ac:dyDescent="0.4">
      <c r="A60" s="397" t="str">
        <f>予選リーグ!$H$8</f>
        <v>竜爪</v>
      </c>
      <c r="B60" s="398"/>
      <c r="C60" s="399"/>
      <c r="D60" s="408" t="str">
        <f>IF(OR(D61="",F61=""),"",IF(D61&gt;F61,"○",IF(D61=F61,"△","●")))</f>
        <v/>
      </c>
      <c r="E60" s="408"/>
      <c r="F60" s="408"/>
      <c r="G60" s="370"/>
      <c r="H60" s="371"/>
      <c r="I60" s="372"/>
      <c r="J60" s="377" t="str">
        <f>IF(OR(J61="",L61=""),"",IF(J61&gt;L61,"○",IF(J61=L61,"△","●")))</f>
        <v/>
      </c>
      <c r="K60" s="378"/>
      <c r="L60" s="379"/>
      <c r="M60" s="377" t="str">
        <f>IF(OR(M61="",O61=""),"",IF(M61&gt;O61,"○",IF(M61=O61,"△","●")))</f>
        <v>○</v>
      </c>
      <c r="N60" s="378"/>
      <c r="O60" s="379"/>
      <c r="P60" s="380" t="str">
        <f>IF(OR(P61="",R61=""),"",IF(P61&gt;R61,"○",IF(P61=R61,"△","●")))</f>
        <v/>
      </c>
      <c r="Q60" s="381"/>
      <c r="R60" s="381"/>
      <c r="S60" s="353">
        <f t="shared" ref="S60" si="100">T60*3+U60*1+V60*0</f>
        <v>3</v>
      </c>
      <c r="T60" s="373">
        <f t="shared" ref="T60" si="101">COUNTIF(D60:R60,"○")</f>
        <v>1</v>
      </c>
      <c r="U60" s="373">
        <f t="shared" ref="U60" si="102">COUNTIF(D60:R60,"△")</f>
        <v>0</v>
      </c>
      <c r="V60" s="373">
        <f t="shared" ref="V60" si="103">COUNTIF(D60:R60,"●")</f>
        <v>0</v>
      </c>
      <c r="W60" s="374">
        <f>SUM(D61,G61,J61,M61,P61)</f>
        <v>6</v>
      </c>
      <c r="X60" s="374">
        <f>SUM(F61,I61,L61,O61,R61)</f>
        <v>0</v>
      </c>
      <c r="Y60" s="374">
        <f t="shared" ref="Y60" si="104">W60-X60</f>
        <v>6</v>
      </c>
      <c r="Z60" s="375">
        <f t="shared" ref="Z60" si="105">_xlfn.RANK.EQ(AA60,$AA$58:$AA$65,0)</f>
        <v>1</v>
      </c>
      <c r="AA60" s="352">
        <f>S60*100+Y60*10+W60*1</f>
        <v>366</v>
      </c>
      <c r="AF60" s="237"/>
      <c r="AG60" s="237"/>
      <c r="AH60" s="237"/>
    </row>
    <row r="61" spans="1:34" ht="21.95" customHeight="1" thickBot="1" x14ac:dyDescent="0.45">
      <c r="A61" s="362"/>
      <c r="B61" s="363"/>
      <c r="C61" s="400"/>
      <c r="D61" s="253" t="str">
        <f>IF(I59="","",I59)</f>
        <v/>
      </c>
      <c r="E61" s="253" t="s">
        <v>139</v>
      </c>
      <c r="F61" s="253" t="str">
        <f>IF(G59="","",G59)</f>
        <v/>
      </c>
      <c r="G61" s="246"/>
      <c r="H61" s="247"/>
      <c r="I61" s="248"/>
      <c r="J61" s="249" t="str">
        <f>IF(予選リーグ!$N$27="","",予選リーグ!$N$27)</f>
        <v/>
      </c>
      <c r="K61" s="250" t="s">
        <v>139</v>
      </c>
      <c r="L61" s="251" t="str">
        <f>IF(予選リーグ!$P$27="","",予選リーグ!$P$27)</f>
        <v/>
      </c>
      <c r="M61" s="249">
        <f>IF(予選リーグ!$N$25="","",予選リーグ!$N$25)</f>
        <v>6</v>
      </c>
      <c r="N61" s="250" t="s">
        <v>139</v>
      </c>
      <c r="O61" s="251">
        <f>IF(予選リーグ!$P$25="","",予選リーグ!$P$25)</f>
        <v>0</v>
      </c>
      <c r="P61" s="270"/>
      <c r="Q61" s="271" t="s">
        <v>139</v>
      </c>
      <c r="R61" s="272"/>
      <c r="S61" s="354"/>
      <c r="T61" s="357"/>
      <c r="U61" s="357"/>
      <c r="V61" s="357"/>
      <c r="W61" s="359"/>
      <c r="X61" s="359"/>
      <c r="Y61" s="359"/>
      <c r="Z61" s="376"/>
      <c r="AA61" s="352"/>
      <c r="AC61" s="243"/>
      <c r="AD61" s="254"/>
      <c r="AE61" s="254"/>
      <c r="AF61" s="243"/>
      <c r="AG61" s="237"/>
      <c r="AH61" s="237"/>
    </row>
    <row r="62" spans="1:34" ht="21.95" customHeight="1" x14ac:dyDescent="0.4">
      <c r="A62" s="397" t="str">
        <f>予選リーグ!$H$9</f>
        <v>由比・蒲原</v>
      </c>
      <c r="B62" s="398"/>
      <c r="C62" s="399"/>
      <c r="D62" s="401" t="str">
        <f>IF(OR(D63="",F63=""),"",IF(D63&gt;F63,"○",IF(D63=F63,"△","●")))</f>
        <v>●</v>
      </c>
      <c r="E62" s="401"/>
      <c r="F62" s="402"/>
      <c r="G62" s="403" t="str">
        <f>IF(OR(G63="",I63=""),"",IF(G63&gt;I63,"○",IF(G63=I63,"△","●")))</f>
        <v/>
      </c>
      <c r="H62" s="404"/>
      <c r="I62" s="405"/>
      <c r="J62" s="370"/>
      <c r="K62" s="371"/>
      <c r="L62" s="372"/>
      <c r="M62" s="377" t="str">
        <f>IF(OR(M63="",O63=""),"",IF(M63&gt;O63,"○",IF(M63=O63,"△","●")))</f>
        <v/>
      </c>
      <c r="N62" s="378"/>
      <c r="O62" s="379"/>
      <c r="P62" s="380" t="str">
        <f>IF(OR(P63="",R63=""),"",IF(P63&gt;R63,"○",IF(P63=R63,"△","●")))</f>
        <v/>
      </c>
      <c r="Q62" s="381"/>
      <c r="R62" s="381"/>
      <c r="S62" s="353">
        <f t="shared" ref="S62" si="106">T62*3+U62*1+V62*0</f>
        <v>0</v>
      </c>
      <c r="T62" s="373">
        <f t="shared" ref="T62" si="107">COUNTIF(D62:R62,"○")</f>
        <v>0</v>
      </c>
      <c r="U62" s="373">
        <f t="shared" ref="U62" si="108">COUNTIF(D62:R62,"△")</f>
        <v>0</v>
      </c>
      <c r="V62" s="373">
        <f t="shared" ref="V62" si="109">COUNTIF(D62:R62,"●")</f>
        <v>1</v>
      </c>
      <c r="W62" s="374">
        <f>SUM(D63,G63,J63,M63,P63)</f>
        <v>0</v>
      </c>
      <c r="X62" s="374">
        <f>SUM(F63,I63,L63,O63,R63)</f>
        <v>3</v>
      </c>
      <c r="Y62" s="374">
        <f t="shared" ref="Y62" si="110">W62-X62</f>
        <v>-3</v>
      </c>
      <c r="Z62" s="375">
        <f t="shared" ref="Z62" si="111">_xlfn.RANK.EQ(AA62,$AA$58:$AA$65,0)</f>
        <v>3</v>
      </c>
      <c r="AA62" s="352">
        <f>S62*100+Y62*10+W62*1</f>
        <v>-30</v>
      </c>
      <c r="AC62" s="255"/>
      <c r="AD62" s="241" t="s">
        <v>151</v>
      </c>
      <c r="AE62" s="242" t="s">
        <v>147</v>
      </c>
      <c r="AF62" s="289"/>
      <c r="AG62" s="237"/>
      <c r="AH62" s="237"/>
    </row>
    <row r="63" spans="1:34" ht="21.95" customHeight="1" thickBot="1" x14ac:dyDescent="0.45">
      <c r="A63" s="362"/>
      <c r="B63" s="363"/>
      <c r="C63" s="400"/>
      <c r="D63" s="253">
        <f>IF(L59="","",L59)</f>
        <v>0</v>
      </c>
      <c r="E63" s="253" t="s">
        <v>150</v>
      </c>
      <c r="F63" s="256">
        <f>IF(J59="","",J59)</f>
        <v>3</v>
      </c>
      <c r="G63" s="257" t="str">
        <f>IF(L61="","",L61)</f>
        <v/>
      </c>
      <c r="H63" s="253" t="s">
        <v>139</v>
      </c>
      <c r="I63" s="258" t="str">
        <f>IF(J61="","",J61)</f>
        <v/>
      </c>
      <c r="J63" s="246"/>
      <c r="K63" s="247"/>
      <c r="L63" s="248"/>
      <c r="M63" s="249" t="str">
        <f>IF(予選リーグ!$N$28="","",予選リーグ!$N$28)</f>
        <v/>
      </c>
      <c r="N63" s="250" t="s">
        <v>139</v>
      </c>
      <c r="O63" s="251" t="str">
        <f>IF(予選リーグ!$P$28="","",予選リーグ!$P$28)</f>
        <v/>
      </c>
      <c r="P63" s="270"/>
      <c r="Q63" s="271" t="s">
        <v>139</v>
      </c>
      <c r="R63" s="272"/>
      <c r="S63" s="354"/>
      <c r="T63" s="357"/>
      <c r="U63" s="357"/>
      <c r="V63" s="357"/>
      <c r="W63" s="359"/>
      <c r="X63" s="359"/>
      <c r="Y63" s="359"/>
      <c r="Z63" s="376"/>
      <c r="AA63" s="352"/>
      <c r="AD63" s="259" t="s">
        <v>170</v>
      </c>
      <c r="AE63" s="259" t="s">
        <v>171</v>
      </c>
      <c r="AF63" s="290"/>
      <c r="AG63" s="237"/>
      <c r="AH63" s="237"/>
    </row>
    <row r="64" spans="1:34" ht="21.95" customHeight="1" x14ac:dyDescent="0.4">
      <c r="A64" s="397" t="str">
        <f>予選リーグ!$H$10</f>
        <v>七中</v>
      </c>
      <c r="B64" s="398"/>
      <c r="C64" s="399"/>
      <c r="D64" s="401" t="str">
        <f>IF(OR(D65="",F65=""),"",IF(D65&gt;F65,"○",IF(D65=F65,"△","●")))</f>
        <v/>
      </c>
      <c r="E64" s="401"/>
      <c r="F64" s="402"/>
      <c r="G64" s="410" t="str">
        <f>IF(OR(G65="",I65=""),"",IF(G65&gt;I65,"○",IF(G65=I65,"△","●")))</f>
        <v>●</v>
      </c>
      <c r="H64" s="401"/>
      <c r="I64" s="402"/>
      <c r="J64" s="411" t="str">
        <f>IF(OR(J65="",L65=""),"",IF(J65&gt;L65,"○",IF(J65=L65,"△","●")))</f>
        <v/>
      </c>
      <c r="K64" s="408"/>
      <c r="L64" s="408"/>
      <c r="M64" s="370"/>
      <c r="N64" s="371"/>
      <c r="O64" s="372"/>
      <c r="P64" s="380" t="str">
        <f>IF(OR(P65="",R65=""),"",IF(P65&gt;R65,"○",IF(P65=R65,"△","●")))</f>
        <v/>
      </c>
      <c r="Q64" s="381"/>
      <c r="R64" s="381"/>
      <c r="S64" s="353">
        <f t="shared" ref="S64" si="112">T64*3+U64*1+V64*0</f>
        <v>0</v>
      </c>
      <c r="T64" s="373">
        <f t="shared" ref="T64" si="113">COUNTIF(D64:R64,"○")</f>
        <v>0</v>
      </c>
      <c r="U64" s="373">
        <f t="shared" ref="U64" si="114">COUNTIF(D64:R64,"△")</f>
        <v>0</v>
      </c>
      <c r="V64" s="373">
        <f t="shared" ref="V64" si="115">COUNTIF(D64:R64,"●")</f>
        <v>1</v>
      </c>
      <c r="W64" s="374">
        <f>SUM(D65,G65,J65,M65,P65)</f>
        <v>0</v>
      </c>
      <c r="X64" s="374">
        <f>SUM(F65,I65,L65,O65,R65)</f>
        <v>6</v>
      </c>
      <c r="Y64" s="374">
        <f t="shared" ref="Y64" si="116">W64-X64</f>
        <v>-6</v>
      </c>
      <c r="Z64" s="375">
        <f t="shared" ref="Z64" si="117">_xlfn.RANK.EQ(AA64,$AA$58:$AA$65,0)</f>
        <v>4</v>
      </c>
      <c r="AA64" s="352">
        <f>S64*100+Y64*10+W64*1</f>
        <v>-60</v>
      </c>
      <c r="AC64" s="231"/>
      <c r="AD64" s="244" t="s">
        <v>174</v>
      </c>
      <c r="AF64" s="237"/>
      <c r="AG64" s="237"/>
      <c r="AH64" s="237"/>
    </row>
    <row r="65" spans="1:34" ht="21.95" customHeight="1" thickBot="1" x14ac:dyDescent="0.45">
      <c r="A65" s="362"/>
      <c r="B65" s="363"/>
      <c r="C65" s="400"/>
      <c r="D65" s="253" t="str">
        <f>IF(O59="","",O59)</f>
        <v/>
      </c>
      <c r="E65" s="253" t="s">
        <v>139</v>
      </c>
      <c r="F65" s="256" t="str">
        <f>IF(M59="","",M59)</f>
        <v/>
      </c>
      <c r="G65" s="257">
        <f>IF(O61="","",O61)</f>
        <v>0</v>
      </c>
      <c r="H65" s="253" t="s">
        <v>139</v>
      </c>
      <c r="I65" s="256">
        <f>IF(M61="","",M61)</f>
        <v>6</v>
      </c>
      <c r="J65" s="257" t="str">
        <f>IF(O63="","",O63)</f>
        <v/>
      </c>
      <c r="K65" s="253" t="s">
        <v>139</v>
      </c>
      <c r="L65" s="258" t="str">
        <f>IF(M63="","",M63)</f>
        <v/>
      </c>
      <c r="M65" s="246"/>
      <c r="N65" s="247"/>
      <c r="O65" s="248"/>
      <c r="P65" s="270"/>
      <c r="Q65" s="271" t="s">
        <v>139</v>
      </c>
      <c r="R65" s="272"/>
      <c r="S65" s="354"/>
      <c r="T65" s="357"/>
      <c r="U65" s="357"/>
      <c r="V65" s="357"/>
      <c r="W65" s="359"/>
      <c r="X65" s="359"/>
      <c r="Y65" s="359"/>
      <c r="Z65" s="376"/>
      <c r="AA65" s="352"/>
      <c r="AF65" s="237"/>
      <c r="AG65" s="237"/>
      <c r="AH65" s="237"/>
    </row>
    <row r="66" spans="1:34" ht="21.95" customHeight="1" x14ac:dyDescent="0.4">
      <c r="A66" s="370">
        <f>予選リーグ!$H$11</f>
        <v>0</v>
      </c>
      <c r="B66" s="371"/>
      <c r="C66" s="388"/>
      <c r="D66" s="381" t="str">
        <f>IF(OR(D67="",F67=""),"",IF(D67&gt;F67,"○",IF(D67=F67,"△","●")))</f>
        <v/>
      </c>
      <c r="E66" s="381"/>
      <c r="F66" s="392"/>
      <c r="G66" s="380" t="str">
        <f>IF(OR(G67="",I67=""),"",IF(G67&gt;I67,"○",IF(G67=I67,"△","●")))</f>
        <v/>
      </c>
      <c r="H66" s="381"/>
      <c r="I66" s="392"/>
      <c r="J66" s="380" t="str">
        <f>IF(OR(J67="",L67=""),"",IF(J67&gt;L67,"○",IF(J67=L67,"△","●")))</f>
        <v/>
      </c>
      <c r="K66" s="381"/>
      <c r="L66" s="392"/>
      <c r="M66" s="393" t="str">
        <f>IF(OR(M67="",O67=""),"",IF(M67&gt;O67,"○",IF(M67=O67,"△","●")))</f>
        <v/>
      </c>
      <c r="N66" s="394"/>
      <c r="O66" s="394"/>
      <c r="P66" s="370"/>
      <c r="Q66" s="371"/>
      <c r="R66" s="371"/>
      <c r="S66" s="418">
        <f t="shared" ref="S66" si="118">T66*3+U66*1+V66*0</f>
        <v>0</v>
      </c>
      <c r="T66" s="420">
        <f t="shared" ref="T66" si="119">COUNTIF(D66:R66,"○")</f>
        <v>0</v>
      </c>
      <c r="U66" s="420">
        <f t="shared" ref="U66" si="120">COUNTIF(D66:R66,"△")</f>
        <v>0</v>
      </c>
      <c r="V66" s="420">
        <f t="shared" ref="V66" si="121">COUNTIF(D66:R66,"●")</f>
        <v>0</v>
      </c>
      <c r="W66" s="423">
        <f>SUM(D67,G67,J67,M67,P67)</f>
        <v>0</v>
      </c>
      <c r="X66" s="423">
        <f>SUM(F67,I67,L67,O67,R67)</f>
        <v>0</v>
      </c>
      <c r="Y66" s="423">
        <f t="shared" ref="Y66" si="122">W66-X66</f>
        <v>0</v>
      </c>
      <c r="Z66" s="425" t="e">
        <f t="shared" ref="Z66" si="123">_xlfn.RANK.EQ(AA66,$AA$6:$AA$15,0)</f>
        <v>#N/A</v>
      </c>
      <c r="AA66" s="417">
        <f>S66*100+Y66*10+W66*1</f>
        <v>0</v>
      </c>
      <c r="AF66" s="237"/>
      <c r="AG66" s="237"/>
      <c r="AH66" s="237"/>
    </row>
    <row r="67" spans="1:34" ht="21.95" customHeight="1" thickBot="1" x14ac:dyDescent="0.45">
      <c r="A67" s="389"/>
      <c r="B67" s="390"/>
      <c r="C67" s="391"/>
      <c r="D67" s="291" t="str">
        <f>IF(R59="","",R59)</f>
        <v/>
      </c>
      <c r="E67" s="291" t="s">
        <v>139</v>
      </c>
      <c r="F67" s="292" t="str">
        <f>IF(P59="","",P59)</f>
        <v/>
      </c>
      <c r="G67" s="293" t="str">
        <f>IF(R61="","",R61)</f>
        <v/>
      </c>
      <c r="H67" s="291" t="s">
        <v>139</v>
      </c>
      <c r="I67" s="292" t="str">
        <f>IF(P61="","",P61)</f>
        <v/>
      </c>
      <c r="J67" s="293" t="str">
        <f>IF(R63="","",R63)</f>
        <v/>
      </c>
      <c r="K67" s="291" t="s">
        <v>139</v>
      </c>
      <c r="L67" s="292" t="str">
        <f>IF(P63="","",P63)</f>
        <v/>
      </c>
      <c r="M67" s="293" t="str">
        <f>IF(R65="","",R65)</f>
        <v/>
      </c>
      <c r="N67" s="291" t="s">
        <v>139</v>
      </c>
      <c r="O67" s="294" t="str">
        <f>IF(P65="","",P65)</f>
        <v/>
      </c>
      <c r="P67" s="246"/>
      <c r="Q67" s="247"/>
      <c r="R67" s="247"/>
      <c r="S67" s="419"/>
      <c r="T67" s="421"/>
      <c r="U67" s="421"/>
      <c r="V67" s="421"/>
      <c r="W67" s="424"/>
      <c r="X67" s="424"/>
      <c r="Y67" s="424"/>
      <c r="Z67" s="426"/>
      <c r="AA67" s="417"/>
      <c r="AF67" s="237"/>
      <c r="AG67" s="237"/>
      <c r="AH67" s="237"/>
    </row>
    <row r="68" spans="1:34" ht="26.25" customHeight="1" x14ac:dyDescent="0.4"/>
    <row r="69" spans="1:34" ht="21.95" customHeight="1" thickBot="1" x14ac:dyDescent="0.55000000000000004">
      <c r="A69" s="284" t="s">
        <v>160</v>
      </c>
      <c r="B69" s="283"/>
      <c r="C69" s="283"/>
      <c r="D69" s="238"/>
      <c r="E69" s="245"/>
      <c r="F69" s="245"/>
      <c r="G69" s="245"/>
      <c r="H69" s="240"/>
      <c r="I69" s="240"/>
      <c r="J69" s="238"/>
      <c r="K69" s="238"/>
      <c r="L69" s="238"/>
      <c r="M69" s="238"/>
      <c r="N69" s="238"/>
      <c r="O69" s="238"/>
      <c r="P69" s="238"/>
      <c r="Q69" s="238"/>
      <c r="R69" s="238"/>
      <c r="V69" s="237"/>
      <c r="AE69" s="231"/>
    </row>
    <row r="70" spans="1:34" ht="21.95" customHeight="1" thickBot="1" x14ac:dyDescent="0.45">
      <c r="A70" s="406"/>
      <c r="B70" s="383"/>
      <c r="C70" s="407"/>
      <c r="D70" s="382" t="str">
        <f>$A$71</f>
        <v>南</v>
      </c>
      <c r="E70" s="383"/>
      <c r="F70" s="383"/>
      <c r="G70" s="384" t="str">
        <f>$A$73</f>
        <v>城内</v>
      </c>
      <c r="H70" s="385"/>
      <c r="I70" s="382"/>
      <c r="J70" s="384" t="str">
        <f>$A$75</f>
        <v>日本平</v>
      </c>
      <c r="K70" s="385"/>
      <c r="L70" s="382"/>
      <c r="M70" s="384" t="str">
        <f>$A$77</f>
        <v>静大附属</v>
      </c>
      <c r="N70" s="385"/>
      <c r="O70" s="382"/>
      <c r="P70" s="384" t="str">
        <f>$A$79</f>
        <v>興津・庵原</v>
      </c>
      <c r="Q70" s="385"/>
      <c r="R70" s="385"/>
      <c r="S70" s="285" t="s">
        <v>137</v>
      </c>
      <c r="T70" s="286" t="s">
        <v>141</v>
      </c>
      <c r="U70" s="286" t="s">
        <v>142</v>
      </c>
      <c r="V70" s="286" t="s">
        <v>143</v>
      </c>
      <c r="W70" s="286" t="s">
        <v>144</v>
      </c>
      <c r="X70" s="286" t="s">
        <v>145</v>
      </c>
      <c r="Y70" s="287" t="s">
        <v>146</v>
      </c>
      <c r="Z70" s="288" t="s">
        <v>138</v>
      </c>
      <c r="AE70" s="231"/>
    </row>
    <row r="71" spans="1:34" ht="21.95" customHeight="1" thickTop="1" x14ac:dyDescent="0.4">
      <c r="A71" s="360" t="str">
        <f>予選リーグ!$I$7</f>
        <v>南</v>
      </c>
      <c r="B71" s="361"/>
      <c r="C71" s="361"/>
      <c r="D71" s="364"/>
      <c r="E71" s="365"/>
      <c r="F71" s="366"/>
      <c r="G71" s="367" t="str">
        <f>IF(OR(G72="",I72=""),"",IF(G72&gt;I72,"○",IF(G72=I72,"△","●")))</f>
        <v/>
      </c>
      <c r="H71" s="368"/>
      <c r="I71" s="369"/>
      <c r="J71" s="367" t="str">
        <f>IF(OR(J72="",L72=""),"",IF(J72&gt;L72,"○",IF(J72=L72,"△","●")))</f>
        <v>○</v>
      </c>
      <c r="K71" s="368"/>
      <c r="L71" s="369"/>
      <c r="M71" s="367" t="str">
        <f>IF(OR(M72="",O72=""),"",IF(M72&gt;O72,"○",IF(M72=O72,"△","●")))</f>
        <v/>
      </c>
      <c r="N71" s="368"/>
      <c r="O71" s="369"/>
      <c r="P71" s="367" t="str">
        <f>IF(OR(P72="",R72=""),"",IF(P72&gt;R72,"○",IF(P72=R72,"△","●")))</f>
        <v>○</v>
      </c>
      <c r="Q71" s="368"/>
      <c r="R71" s="368"/>
      <c r="S71" s="355">
        <f t="shared" ref="S71" si="124">T71*3+U71*1+V71*0</f>
        <v>6</v>
      </c>
      <c r="T71" s="356">
        <f>COUNTIF(D71:R71,"○")</f>
        <v>2</v>
      </c>
      <c r="U71" s="356">
        <f>COUNTIF(D71:R71,"△")</f>
        <v>0</v>
      </c>
      <c r="V71" s="356">
        <f>COUNTIF(D71:R71,"●")</f>
        <v>0</v>
      </c>
      <c r="W71" s="358">
        <f>SUM(D72,G72,J72,M72,P72)</f>
        <v>8</v>
      </c>
      <c r="X71" s="358">
        <f>SUM(F72,I72,L72,O72,R72)</f>
        <v>0</v>
      </c>
      <c r="Y71" s="358">
        <f>W71-X71</f>
        <v>8</v>
      </c>
      <c r="Z71" s="375">
        <f>_xlfn.RANK.EQ(AA71,$AA$71:$AA$80,0)</f>
        <v>1</v>
      </c>
      <c r="AA71" s="352">
        <f>S71*100+Y71*10+W71*1</f>
        <v>688</v>
      </c>
      <c r="AE71" s="231"/>
    </row>
    <row r="72" spans="1:34" ht="21.95" customHeight="1" thickBot="1" x14ac:dyDescent="0.45">
      <c r="A72" s="362"/>
      <c r="B72" s="363"/>
      <c r="C72" s="363"/>
      <c r="D72" s="246"/>
      <c r="E72" s="247"/>
      <c r="F72" s="248"/>
      <c r="G72" s="249" t="str">
        <f>IF(予選リーグ!$N$38="","",予選リーグ!$N$38)</f>
        <v/>
      </c>
      <c r="H72" s="250" t="s">
        <v>139</v>
      </c>
      <c r="I72" s="251" t="str">
        <f>IF(予選リーグ!$P$38="","",予選リーグ!$P$38)</f>
        <v/>
      </c>
      <c r="J72" s="249">
        <f>IF(予選リーグ!$N$34="","",予選リーグ!$N$34)</f>
        <v>2</v>
      </c>
      <c r="K72" s="250" t="s">
        <v>139</v>
      </c>
      <c r="L72" s="251">
        <f>IF(予選リーグ!$P$34="","",予選リーグ!$P$34)</f>
        <v>0</v>
      </c>
      <c r="M72" s="249" t="str">
        <f>IF(予選リーグ!$N$41="","",予選リーグ!$N$41)</f>
        <v/>
      </c>
      <c r="N72" s="250" t="s">
        <v>139</v>
      </c>
      <c r="O72" s="251" t="str">
        <f>IF(予選リーグ!$P$41="","",予選リーグ!$P$41)</f>
        <v/>
      </c>
      <c r="P72" s="249">
        <f>IF(予選リーグ!$N$37="","",予選リーグ!$N$37)</f>
        <v>6</v>
      </c>
      <c r="Q72" s="250" t="s">
        <v>139</v>
      </c>
      <c r="R72" s="251">
        <f>IF(予選リーグ!$P$37="","",予選リーグ!$P$37)</f>
        <v>0</v>
      </c>
      <c r="S72" s="354"/>
      <c r="T72" s="357"/>
      <c r="U72" s="357"/>
      <c r="V72" s="357"/>
      <c r="W72" s="359"/>
      <c r="X72" s="359"/>
      <c r="Y72" s="359"/>
      <c r="Z72" s="376"/>
      <c r="AA72" s="352"/>
      <c r="AF72" s="237"/>
      <c r="AG72" s="237"/>
      <c r="AH72" s="237"/>
    </row>
    <row r="73" spans="1:34" ht="21.95" customHeight="1" x14ac:dyDescent="0.4">
      <c r="A73" s="397" t="str">
        <f>予選リーグ!$I$8</f>
        <v>城内</v>
      </c>
      <c r="B73" s="398"/>
      <c r="C73" s="399"/>
      <c r="D73" s="408" t="str">
        <f>IF(OR(D74="",F74=""),"",IF(D74&gt;F74,"○",IF(D74=F74,"△","●")))</f>
        <v/>
      </c>
      <c r="E73" s="408"/>
      <c r="F73" s="408"/>
      <c r="G73" s="370"/>
      <c r="H73" s="371"/>
      <c r="I73" s="372"/>
      <c r="J73" s="377" t="str">
        <f>IF(OR(J74="",L74=""),"",IF(J74&gt;L74,"○",IF(J74=L74,"△","●")))</f>
        <v>○</v>
      </c>
      <c r="K73" s="378"/>
      <c r="L73" s="379"/>
      <c r="M73" s="377" t="str">
        <f>IF(OR(M74="",O74=""),"",IF(M74&gt;O74,"○",IF(M74=O74,"△","●")))</f>
        <v>●</v>
      </c>
      <c r="N73" s="378"/>
      <c r="O73" s="379"/>
      <c r="P73" s="377" t="str">
        <f>IF(OR(P74="",R74=""),"",IF(P74&gt;R74,"○",IF(P74=R74,"△","●")))</f>
        <v/>
      </c>
      <c r="Q73" s="378"/>
      <c r="R73" s="378"/>
      <c r="S73" s="353">
        <f t="shared" ref="S73" si="125">T73*3+U73*1+V73*0</f>
        <v>3</v>
      </c>
      <c r="T73" s="373">
        <f t="shared" ref="T73" si="126">COUNTIF(D73:R73,"○")</f>
        <v>1</v>
      </c>
      <c r="U73" s="373">
        <f t="shared" ref="U73" si="127">COUNTIF(D73:R73,"△")</f>
        <v>0</v>
      </c>
      <c r="V73" s="373">
        <f t="shared" ref="V73" si="128">COUNTIF(D73:R73,"●")</f>
        <v>1</v>
      </c>
      <c r="W73" s="374">
        <f>SUM(D74,G74,J74,M74,P74)</f>
        <v>3</v>
      </c>
      <c r="X73" s="374">
        <f>SUM(F74,I74,L74,O74,R74)</f>
        <v>2</v>
      </c>
      <c r="Y73" s="374">
        <f t="shared" ref="Y73" si="129">W73-X73</f>
        <v>1</v>
      </c>
      <c r="Z73" s="375">
        <f t="shared" ref="Z73" si="130">_xlfn.RANK.EQ(AA73,$AA$71:$AA$80,0)</f>
        <v>3</v>
      </c>
      <c r="AA73" s="352">
        <f>S73*100+Y73*10+W73*1</f>
        <v>313</v>
      </c>
      <c r="AF73" s="237"/>
      <c r="AG73" s="237"/>
      <c r="AH73" s="237"/>
    </row>
    <row r="74" spans="1:34" ht="21.95" customHeight="1" thickBot="1" x14ac:dyDescent="0.45">
      <c r="A74" s="362"/>
      <c r="B74" s="363"/>
      <c r="C74" s="400"/>
      <c r="D74" s="253" t="str">
        <f>IF(I72="","",I72)</f>
        <v/>
      </c>
      <c r="E74" s="253" t="s">
        <v>139</v>
      </c>
      <c r="F74" s="253" t="str">
        <f>IF(G72="","",G72)</f>
        <v/>
      </c>
      <c r="G74" s="246"/>
      <c r="H74" s="247"/>
      <c r="I74" s="248"/>
      <c r="J74" s="249">
        <f>IF(予選リーグ!$N$36="","",予選リーグ!$N$36)</f>
        <v>2</v>
      </c>
      <c r="K74" s="250" t="s">
        <v>139</v>
      </c>
      <c r="L74" s="251">
        <f>IF(予選リーグ!$P$36="","",予選リーグ!$P$36)</f>
        <v>0</v>
      </c>
      <c r="M74" s="249">
        <f>IF(予選リーグ!$N$33="","",予選リーグ!$N$33)</f>
        <v>1</v>
      </c>
      <c r="N74" s="250" t="s">
        <v>139</v>
      </c>
      <c r="O74" s="251">
        <f>IF(予選リーグ!$P$33="","",予選リーグ!$P$33)</f>
        <v>2</v>
      </c>
      <c r="P74" s="249" t="str">
        <f>IF(予選リーグ!$N$40="","",予選リーグ!$N$40)</f>
        <v/>
      </c>
      <c r="Q74" s="250" t="s">
        <v>139</v>
      </c>
      <c r="R74" s="251" t="str">
        <f>IF(予選リーグ!$P$40="","",予選リーグ!$P$40)</f>
        <v/>
      </c>
      <c r="S74" s="354"/>
      <c r="T74" s="357"/>
      <c r="U74" s="357"/>
      <c r="V74" s="357"/>
      <c r="W74" s="359"/>
      <c r="X74" s="359"/>
      <c r="Y74" s="359"/>
      <c r="Z74" s="376"/>
      <c r="AA74" s="352"/>
      <c r="AC74" s="243"/>
      <c r="AD74" s="254"/>
      <c r="AE74" s="254"/>
      <c r="AF74" s="243"/>
      <c r="AG74" s="237"/>
      <c r="AH74" s="237"/>
    </row>
    <row r="75" spans="1:34" ht="21.95" customHeight="1" x14ac:dyDescent="0.4">
      <c r="A75" s="397" t="str">
        <f>予選リーグ!$I$9</f>
        <v>日本平</v>
      </c>
      <c r="B75" s="398"/>
      <c r="C75" s="399"/>
      <c r="D75" s="401" t="str">
        <f>IF(OR(D76="",F76=""),"",IF(D76&gt;F76,"○",IF(D76=F76,"△","●")))</f>
        <v>●</v>
      </c>
      <c r="E75" s="401"/>
      <c r="F75" s="402"/>
      <c r="G75" s="403" t="str">
        <f>IF(OR(G76="",I76=""),"",IF(G76&gt;I76,"○",IF(G76=I76,"△","●")))</f>
        <v>●</v>
      </c>
      <c r="H75" s="404"/>
      <c r="I75" s="405"/>
      <c r="J75" s="370"/>
      <c r="K75" s="371"/>
      <c r="L75" s="372"/>
      <c r="M75" s="377" t="str">
        <f>IF(OR(M76="",O76=""),"",IF(M76&gt;O76,"○",IF(M76=O76,"△","●")))</f>
        <v/>
      </c>
      <c r="N75" s="378"/>
      <c r="O75" s="379"/>
      <c r="P75" s="377" t="str">
        <f>IF(OR(P76="",R76=""),"",IF(P76&gt;R76,"○",IF(P76=R76,"△","●")))</f>
        <v/>
      </c>
      <c r="Q75" s="378"/>
      <c r="R75" s="378"/>
      <c r="S75" s="353">
        <f t="shared" ref="S75" si="131">T75*3+U75*1+V75*0</f>
        <v>0</v>
      </c>
      <c r="T75" s="373">
        <f t="shared" ref="T75" si="132">COUNTIF(D75:R75,"○")</f>
        <v>0</v>
      </c>
      <c r="U75" s="373">
        <f t="shared" ref="U75" si="133">COUNTIF(D75:R75,"△")</f>
        <v>0</v>
      </c>
      <c r="V75" s="373">
        <f t="shared" ref="V75" si="134">COUNTIF(D75:R75,"●")</f>
        <v>2</v>
      </c>
      <c r="W75" s="374">
        <f>SUM(D76,G76,J76,M76,P76)</f>
        <v>0</v>
      </c>
      <c r="X75" s="374">
        <f>SUM(F76,I76,L76,O76,R76)</f>
        <v>4</v>
      </c>
      <c r="Y75" s="374">
        <f t="shared" ref="Y75" si="135">W75-X75</f>
        <v>-4</v>
      </c>
      <c r="Z75" s="375">
        <f t="shared" ref="Z75" si="136">_xlfn.RANK.EQ(AA75,$AA$71:$AA$80,0)</f>
        <v>4</v>
      </c>
      <c r="AA75" s="352">
        <f>S75*100+Y75*10+W75*1</f>
        <v>-40</v>
      </c>
      <c r="AC75" s="255"/>
      <c r="AD75" s="241" t="s">
        <v>151</v>
      </c>
      <c r="AE75" s="242" t="s">
        <v>147</v>
      </c>
      <c r="AF75" s="289"/>
      <c r="AG75" s="237"/>
      <c r="AH75" s="237"/>
    </row>
    <row r="76" spans="1:34" ht="21.95" customHeight="1" thickBot="1" x14ac:dyDescent="0.45">
      <c r="A76" s="362"/>
      <c r="B76" s="363"/>
      <c r="C76" s="400"/>
      <c r="D76" s="253">
        <f>IF(L72="","",L72)</f>
        <v>0</v>
      </c>
      <c r="E76" s="253" t="s">
        <v>150</v>
      </c>
      <c r="F76" s="256">
        <f>IF(J72="","",J72)</f>
        <v>2</v>
      </c>
      <c r="G76" s="257">
        <f>IF(L74="","",L74)</f>
        <v>0</v>
      </c>
      <c r="H76" s="253" t="s">
        <v>139</v>
      </c>
      <c r="I76" s="258">
        <f>IF(J74="","",J74)</f>
        <v>2</v>
      </c>
      <c r="J76" s="246"/>
      <c r="K76" s="247"/>
      <c r="L76" s="248"/>
      <c r="M76" s="249" t="str">
        <f>IF(予選リーグ!$N$39="","",予選リーグ!$N$39)</f>
        <v/>
      </c>
      <c r="N76" s="250" t="s">
        <v>139</v>
      </c>
      <c r="O76" s="251" t="str">
        <f>IF(予選リーグ!$P$39="","",予選リーグ!$P$39)</f>
        <v/>
      </c>
      <c r="P76" s="249" t="str">
        <f>IF(予選リーグ!$N$42="","",予選リーグ!$N$42)</f>
        <v/>
      </c>
      <c r="Q76" s="250" t="s">
        <v>139</v>
      </c>
      <c r="R76" s="251" t="str">
        <f>IF(予選リーグ!$P$42="","",予選リーグ!$P$42)</f>
        <v/>
      </c>
      <c r="S76" s="354"/>
      <c r="T76" s="357"/>
      <c r="U76" s="357"/>
      <c r="V76" s="357"/>
      <c r="W76" s="359"/>
      <c r="X76" s="359"/>
      <c r="Y76" s="359"/>
      <c r="Z76" s="376"/>
      <c r="AA76" s="352"/>
      <c r="AD76" s="259" t="s">
        <v>172</v>
      </c>
      <c r="AE76" s="259" t="s">
        <v>173</v>
      </c>
      <c r="AF76" s="290"/>
      <c r="AG76" s="237"/>
      <c r="AH76" s="237"/>
    </row>
    <row r="77" spans="1:34" ht="21.95" customHeight="1" x14ac:dyDescent="0.4">
      <c r="A77" s="397" t="str">
        <f>予選リーグ!$I$10</f>
        <v>静大附属</v>
      </c>
      <c r="B77" s="398"/>
      <c r="C77" s="399"/>
      <c r="D77" s="401" t="str">
        <f>IF(OR(D78="",F78=""),"",IF(D78&gt;F78,"○",IF(D78=F78,"△","●")))</f>
        <v/>
      </c>
      <c r="E77" s="401"/>
      <c r="F77" s="402"/>
      <c r="G77" s="410" t="str">
        <f>IF(OR(G78="",I78=""),"",IF(G78&gt;I78,"○",IF(G78=I78,"△","●")))</f>
        <v>○</v>
      </c>
      <c r="H77" s="401"/>
      <c r="I77" s="402"/>
      <c r="J77" s="411" t="str">
        <f>IF(OR(J78="",L78=""),"",IF(J78&gt;L78,"○",IF(J78=L78,"△","●")))</f>
        <v/>
      </c>
      <c r="K77" s="408"/>
      <c r="L77" s="408"/>
      <c r="M77" s="370"/>
      <c r="N77" s="371"/>
      <c r="O77" s="372"/>
      <c r="P77" s="377" t="str">
        <f>IF(OR(P78="",R78=""),"",IF(P78&gt;R78,"○",IF(P78=R78,"△","●")))</f>
        <v>○</v>
      </c>
      <c r="Q77" s="378"/>
      <c r="R77" s="378"/>
      <c r="S77" s="353">
        <f t="shared" ref="S77" si="137">T77*3+U77*1+V77*0</f>
        <v>6</v>
      </c>
      <c r="T77" s="373">
        <f t="shared" ref="T77" si="138">COUNTIF(D77:R77,"○")</f>
        <v>2</v>
      </c>
      <c r="U77" s="373">
        <f t="shared" ref="U77" si="139">COUNTIF(D77:R77,"△")</f>
        <v>0</v>
      </c>
      <c r="V77" s="373">
        <f t="shared" ref="V77" si="140">COUNTIF(D77:R77,"●")</f>
        <v>0</v>
      </c>
      <c r="W77" s="374">
        <f>SUM(D78,G78,J78,M78,P78)</f>
        <v>5</v>
      </c>
      <c r="X77" s="374">
        <f>SUM(F78,I78,L78,O78,R78)</f>
        <v>2</v>
      </c>
      <c r="Y77" s="374">
        <f t="shared" ref="Y77" si="141">W77-X77</f>
        <v>3</v>
      </c>
      <c r="Z77" s="375">
        <f t="shared" ref="Z77" si="142">_xlfn.RANK.EQ(AA77,$AA$71:$AA$80,0)</f>
        <v>2</v>
      </c>
      <c r="AA77" s="352">
        <f>S77*100+Y77*10+W77*1</f>
        <v>635</v>
      </c>
      <c r="AC77" s="231"/>
      <c r="AD77" s="244" t="s">
        <v>174</v>
      </c>
      <c r="AF77" s="237"/>
      <c r="AG77" s="237"/>
      <c r="AH77" s="237"/>
    </row>
    <row r="78" spans="1:34" ht="21.95" customHeight="1" thickBot="1" x14ac:dyDescent="0.45">
      <c r="A78" s="362"/>
      <c r="B78" s="363"/>
      <c r="C78" s="400"/>
      <c r="D78" s="253" t="str">
        <f>IF(O72="","",O72)</f>
        <v/>
      </c>
      <c r="E78" s="253" t="s">
        <v>139</v>
      </c>
      <c r="F78" s="256" t="str">
        <f>IF(M72="","",M72)</f>
        <v/>
      </c>
      <c r="G78" s="257">
        <f>IF(O74="","",O74)</f>
        <v>2</v>
      </c>
      <c r="H78" s="253" t="s">
        <v>139</v>
      </c>
      <c r="I78" s="256">
        <f>IF(M74="","",M74)</f>
        <v>1</v>
      </c>
      <c r="J78" s="257" t="str">
        <f>IF(O76="","",O76)</f>
        <v/>
      </c>
      <c r="K78" s="253" t="s">
        <v>139</v>
      </c>
      <c r="L78" s="258" t="str">
        <f>IF(M76="","",M76)</f>
        <v/>
      </c>
      <c r="M78" s="246"/>
      <c r="N78" s="247"/>
      <c r="O78" s="248"/>
      <c r="P78" s="249">
        <f>IF(予選リーグ!$N$35="","",予選リーグ!$N$35)</f>
        <v>3</v>
      </c>
      <c r="Q78" s="250" t="s">
        <v>139</v>
      </c>
      <c r="R78" s="251">
        <f>IF(予選リーグ!$P$35="","",予選リーグ!$P$35)</f>
        <v>1</v>
      </c>
      <c r="S78" s="354"/>
      <c r="T78" s="357"/>
      <c r="U78" s="357"/>
      <c r="V78" s="357"/>
      <c r="W78" s="359"/>
      <c r="X78" s="359"/>
      <c r="Y78" s="359"/>
      <c r="Z78" s="376"/>
      <c r="AA78" s="352"/>
      <c r="AF78" s="237"/>
      <c r="AG78" s="237"/>
      <c r="AH78" s="237"/>
    </row>
    <row r="79" spans="1:34" ht="21.95" customHeight="1" x14ac:dyDescent="0.4">
      <c r="A79" s="397" t="str">
        <f>予選リーグ!$I$11</f>
        <v>興津・庵原</v>
      </c>
      <c r="B79" s="398"/>
      <c r="C79" s="399"/>
      <c r="D79" s="401" t="str">
        <f>IF(OR(D80="",F80=""),"",IF(D80&gt;F80,"○",IF(D80=F80,"△","●")))</f>
        <v>●</v>
      </c>
      <c r="E79" s="401"/>
      <c r="F79" s="402"/>
      <c r="G79" s="410" t="str">
        <f>IF(OR(G80="",I80=""),"",IF(G80&gt;I80,"○",IF(G80=I80,"△","●")))</f>
        <v/>
      </c>
      <c r="H79" s="401"/>
      <c r="I79" s="402"/>
      <c r="J79" s="410" t="str">
        <f>IF(OR(J80="",L80=""),"",IF(J80&gt;L80,"○",IF(J80=L80,"△","●")))</f>
        <v/>
      </c>
      <c r="K79" s="401"/>
      <c r="L79" s="402"/>
      <c r="M79" s="411" t="str">
        <f>IF(OR(M80="",O80=""),"",IF(M80&gt;O80,"○",IF(M80=O80,"△","●")))</f>
        <v>●</v>
      </c>
      <c r="N79" s="408"/>
      <c r="O79" s="408"/>
      <c r="P79" s="370"/>
      <c r="Q79" s="371"/>
      <c r="R79" s="371"/>
      <c r="S79" s="353">
        <f t="shared" ref="S79" si="143">T79*3+U79*1+V79*0</f>
        <v>0</v>
      </c>
      <c r="T79" s="427">
        <f t="shared" ref="T79" si="144">COUNTIF(D79:R79,"○")</f>
        <v>0</v>
      </c>
      <c r="U79" s="427">
        <f t="shared" ref="U79" si="145">COUNTIF(D79:R79,"△")</f>
        <v>0</v>
      </c>
      <c r="V79" s="427">
        <f t="shared" ref="V79" si="146">COUNTIF(D79:R79,"●")</f>
        <v>2</v>
      </c>
      <c r="W79" s="374">
        <f>SUM(D80,G80,J80,M80,P80)</f>
        <v>1</v>
      </c>
      <c r="X79" s="374">
        <f>SUM(F80,I80,L80,O80,R80)</f>
        <v>9</v>
      </c>
      <c r="Y79" s="374">
        <f t="shared" ref="Y79" si="147">W79-X79</f>
        <v>-8</v>
      </c>
      <c r="Z79" s="375">
        <f t="shared" ref="Z79" si="148">_xlfn.RANK.EQ(AA79,$AA$71:$AA$80,0)</f>
        <v>5</v>
      </c>
      <c r="AA79" s="417">
        <f>S79*100+Y79*10+W79*1</f>
        <v>-79</v>
      </c>
      <c r="AF79" s="237"/>
      <c r="AG79" s="237"/>
      <c r="AH79" s="237"/>
    </row>
    <row r="80" spans="1:34" ht="21.95" customHeight="1" thickBot="1" x14ac:dyDescent="0.45">
      <c r="A80" s="413"/>
      <c r="B80" s="414"/>
      <c r="C80" s="415"/>
      <c r="D80" s="260">
        <f>IF(R72="","",R72)</f>
        <v>0</v>
      </c>
      <c r="E80" s="260" t="s">
        <v>139</v>
      </c>
      <c r="F80" s="261">
        <f>IF(P72="","",P72)</f>
        <v>6</v>
      </c>
      <c r="G80" s="262" t="str">
        <f>IF(R74="","",R74)</f>
        <v/>
      </c>
      <c r="H80" s="260" t="s">
        <v>139</v>
      </c>
      <c r="I80" s="261" t="str">
        <f>IF(P74="","",P74)</f>
        <v/>
      </c>
      <c r="J80" s="262" t="str">
        <f>IF(R76="","",R76)</f>
        <v/>
      </c>
      <c r="K80" s="260" t="s">
        <v>139</v>
      </c>
      <c r="L80" s="261" t="str">
        <f>IF(P76="","",P76)</f>
        <v/>
      </c>
      <c r="M80" s="262">
        <f>IF(R78="","",R78)</f>
        <v>1</v>
      </c>
      <c r="N80" s="260" t="s">
        <v>139</v>
      </c>
      <c r="O80" s="263">
        <f>IF(P78="","",P78)</f>
        <v>3</v>
      </c>
      <c r="P80" s="246"/>
      <c r="Q80" s="247"/>
      <c r="R80" s="247"/>
      <c r="S80" s="416"/>
      <c r="T80" s="428"/>
      <c r="U80" s="428"/>
      <c r="V80" s="428"/>
      <c r="W80" s="396"/>
      <c r="X80" s="396"/>
      <c r="Y80" s="396"/>
      <c r="Z80" s="412"/>
      <c r="AA80" s="417"/>
      <c r="AF80" s="237"/>
      <c r="AG80" s="237"/>
      <c r="AH80" s="237"/>
    </row>
  </sheetData>
  <mergeCells count="487">
    <mergeCell ref="Y79:Y80"/>
    <mergeCell ref="Z79:Z80"/>
    <mergeCell ref="AA79:AA80"/>
    <mergeCell ref="S79:S80"/>
    <mergeCell ref="T79:T80"/>
    <mergeCell ref="U79:U80"/>
    <mergeCell ref="V79:V80"/>
    <mergeCell ref="W79:W80"/>
    <mergeCell ref="X79:X80"/>
    <mergeCell ref="A79:C80"/>
    <mergeCell ref="D79:F79"/>
    <mergeCell ref="G79:I79"/>
    <mergeCell ref="J79:L79"/>
    <mergeCell ref="M79:O79"/>
    <mergeCell ref="P79:R79"/>
    <mergeCell ref="V77:V78"/>
    <mergeCell ref="W77:W78"/>
    <mergeCell ref="X77:X78"/>
    <mergeCell ref="A77:C78"/>
    <mergeCell ref="D77:F77"/>
    <mergeCell ref="G77:I77"/>
    <mergeCell ref="J77:L77"/>
    <mergeCell ref="M77:O77"/>
    <mergeCell ref="P77:R77"/>
    <mergeCell ref="S77:S78"/>
    <mergeCell ref="T77:T78"/>
    <mergeCell ref="U77:U78"/>
    <mergeCell ref="U73:U74"/>
    <mergeCell ref="V73:V74"/>
    <mergeCell ref="W73:W74"/>
    <mergeCell ref="X73:X74"/>
    <mergeCell ref="Y73:Y74"/>
    <mergeCell ref="Y77:Y78"/>
    <mergeCell ref="Z77:Z78"/>
    <mergeCell ref="AA77:AA78"/>
    <mergeCell ref="AA75:AA76"/>
    <mergeCell ref="U75:U76"/>
    <mergeCell ref="V75:V76"/>
    <mergeCell ref="W75:W76"/>
    <mergeCell ref="X75:X76"/>
    <mergeCell ref="Y75:Y76"/>
    <mergeCell ref="Z75:Z76"/>
    <mergeCell ref="A75:C76"/>
    <mergeCell ref="D75:F75"/>
    <mergeCell ref="G75:I75"/>
    <mergeCell ref="J75:L75"/>
    <mergeCell ref="M75:O75"/>
    <mergeCell ref="P75:R75"/>
    <mergeCell ref="S75:S76"/>
    <mergeCell ref="T75:T76"/>
    <mergeCell ref="T73:T74"/>
    <mergeCell ref="Y71:Y72"/>
    <mergeCell ref="Z71:Z72"/>
    <mergeCell ref="AA71:AA72"/>
    <mergeCell ref="A73:C74"/>
    <mergeCell ref="D73:F73"/>
    <mergeCell ref="G73:I73"/>
    <mergeCell ref="J73:L73"/>
    <mergeCell ref="M73:O73"/>
    <mergeCell ref="P73:R73"/>
    <mergeCell ref="S73:S74"/>
    <mergeCell ref="S71:S72"/>
    <mergeCell ref="T71:T72"/>
    <mergeCell ref="U71:U72"/>
    <mergeCell ref="V71:V72"/>
    <mergeCell ref="W71:W72"/>
    <mergeCell ref="X71:X72"/>
    <mergeCell ref="A71:C72"/>
    <mergeCell ref="D71:F71"/>
    <mergeCell ref="G71:I71"/>
    <mergeCell ref="J71:L71"/>
    <mergeCell ref="M71:O71"/>
    <mergeCell ref="P71:R71"/>
    <mergeCell ref="Z73:Z74"/>
    <mergeCell ref="AA73:AA74"/>
    <mergeCell ref="Y66:Y67"/>
    <mergeCell ref="Z66:Z67"/>
    <mergeCell ref="AA66:AA67"/>
    <mergeCell ref="A70:C70"/>
    <mergeCell ref="D70:F70"/>
    <mergeCell ref="G70:I70"/>
    <mergeCell ref="J70:L70"/>
    <mergeCell ref="M70:O70"/>
    <mergeCell ref="P70:R70"/>
    <mergeCell ref="S66:S67"/>
    <mergeCell ref="T66:T67"/>
    <mergeCell ref="U66:U67"/>
    <mergeCell ref="V66:V67"/>
    <mergeCell ref="W66:W67"/>
    <mergeCell ref="X66:X67"/>
    <mergeCell ref="A66:C67"/>
    <mergeCell ref="D66:F66"/>
    <mergeCell ref="G66:I66"/>
    <mergeCell ref="J66:L66"/>
    <mergeCell ref="M66:O66"/>
    <mergeCell ref="P66:R66"/>
    <mergeCell ref="Z64:Z65"/>
    <mergeCell ref="AA64:AA65"/>
    <mergeCell ref="AA62:AA63"/>
    <mergeCell ref="A64:C65"/>
    <mergeCell ref="D64:F64"/>
    <mergeCell ref="G64:I64"/>
    <mergeCell ref="J64:L64"/>
    <mergeCell ref="M64:O64"/>
    <mergeCell ref="P64:R64"/>
    <mergeCell ref="S64:S65"/>
    <mergeCell ref="T64:T65"/>
    <mergeCell ref="U64:U65"/>
    <mergeCell ref="U62:U63"/>
    <mergeCell ref="V62:V63"/>
    <mergeCell ref="W62:W63"/>
    <mergeCell ref="X62:X63"/>
    <mergeCell ref="Y62:Y63"/>
    <mergeCell ref="Z62:Z63"/>
    <mergeCell ref="A62:C63"/>
    <mergeCell ref="D62:F62"/>
    <mergeCell ref="G62:I62"/>
    <mergeCell ref="J62:L62"/>
    <mergeCell ref="M62:O62"/>
    <mergeCell ref="P62:R62"/>
    <mergeCell ref="U60:U61"/>
    <mergeCell ref="V60:V61"/>
    <mergeCell ref="W60:W61"/>
    <mergeCell ref="X60:X61"/>
    <mergeCell ref="Y60:Y61"/>
    <mergeCell ref="V64:V65"/>
    <mergeCell ref="W64:W65"/>
    <mergeCell ref="X64:X65"/>
    <mergeCell ref="Y64:Y65"/>
    <mergeCell ref="S62:S63"/>
    <mergeCell ref="T62:T63"/>
    <mergeCell ref="T60:T61"/>
    <mergeCell ref="Y58:Y59"/>
    <mergeCell ref="Z58:Z59"/>
    <mergeCell ref="AA58:AA59"/>
    <mergeCell ref="A60:C61"/>
    <mergeCell ref="D60:F60"/>
    <mergeCell ref="G60:I60"/>
    <mergeCell ref="J60:L60"/>
    <mergeCell ref="M60:O60"/>
    <mergeCell ref="P60:R60"/>
    <mergeCell ref="S60:S61"/>
    <mergeCell ref="S58:S59"/>
    <mergeCell ref="T58:T59"/>
    <mergeCell ref="U58:U59"/>
    <mergeCell ref="V58:V59"/>
    <mergeCell ref="W58:W59"/>
    <mergeCell ref="X58:X59"/>
    <mergeCell ref="A58:C59"/>
    <mergeCell ref="D58:F58"/>
    <mergeCell ref="G58:I58"/>
    <mergeCell ref="J58:L58"/>
    <mergeCell ref="M58:O58"/>
    <mergeCell ref="P58:R58"/>
    <mergeCell ref="Z60:Z61"/>
    <mergeCell ref="AA60:AA61"/>
    <mergeCell ref="Y53:Y54"/>
    <mergeCell ref="Z53:Z54"/>
    <mergeCell ref="AA53:AA54"/>
    <mergeCell ref="A57:C57"/>
    <mergeCell ref="D57:F57"/>
    <mergeCell ref="G57:I57"/>
    <mergeCell ref="J57:L57"/>
    <mergeCell ref="M57:O57"/>
    <mergeCell ref="P57:R57"/>
    <mergeCell ref="S53:S54"/>
    <mergeCell ref="T53:T54"/>
    <mergeCell ref="U53:U54"/>
    <mergeCell ref="V53:V54"/>
    <mergeCell ref="W53:W54"/>
    <mergeCell ref="X53:X54"/>
    <mergeCell ref="A53:C54"/>
    <mergeCell ref="D53:F53"/>
    <mergeCell ref="G53:I53"/>
    <mergeCell ref="J53:L53"/>
    <mergeCell ref="M53:O53"/>
    <mergeCell ref="P53:R53"/>
    <mergeCell ref="Z51:Z52"/>
    <mergeCell ref="AA51:AA52"/>
    <mergeCell ref="AA49:AA50"/>
    <mergeCell ref="A51:C52"/>
    <mergeCell ref="D51:F51"/>
    <mergeCell ref="G51:I51"/>
    <mergeCell ref="J51:L51"/>
    <mergeCell ref="M51:O51"/>
    <mergeCell ref="P51:R51"/>
    <mergeCell ref="S51:S52"/>
    <mergeCell ref="T51:T52"/>
    <mergeCell ref="U51:U52"/>
    <mergeCell ref="U49:U50"/>
    <mergeCell ref="V49:V50"/>
    <mergeCell ref="W49:W50"/>
    <mergeCell ref="X49:X50"/>
    <mergeCell ref="Y49:Y50"/>
    <mergeCell ref="Z49:Z50"/>
    <mergeCell ref="A49:C50"/>
    <mergeCell ref="D49:F49"/>
    <mergeCell ref="G49:I49"/>
    <mergeCell ref="J49:L49"/>
    <mergeCell ref="M49:O49"/>
    <mergeCell ref="P49:R49"/>
    <mergeCell ref="U47:U48"/>
    <mergeCell ref="V47:V48"/>
    <mergeCell ref="W47:W48"/>
    <mergeCell ref="X47:X48"/>
    <mergeCell ref="Y47:Y48"/>
    <mergeCell ref="V51:V52"/>
    <mergeCell ref="W51:W52"/>
    <mergeCell ref="X51:X52"/>
    <mergeCell ref="Y51:Y52"/>
    <mergeCell ref="S49:S50"/>
    <mergeCell ref="T49:T50"/>
    <mergeCell ref="T47:T48"/>
    <mergeCell ref="Y45:Y46"/>
    <mergeCell ref="Z45:Z46"/>
    <mergeCell ref="AA45:AA46"/>
    <mergeCell ref="A47:C48"/>
    <mergeCell ref="D47:F47"/>
    <mergeCell ref="G47:I47"/>
    <mergeCell ref="J47:L47"/>
    <mergeCell ref="M47:O47"/>
    <mergeCell ref="P47:R47"/>
    <mergeCell ref="S47:S48"/>
    <mergeCell ref="S45:S46"/>
    <mergeCell ref="T45:T46"/>
    <mergeCell ref="U45:U46"/>
    <mergeCell ref="V45:V46"/>
    <mergeCell ref="W45:W46"/>
    <mergeCell ref="X45:X46"/>
    <mergeCell ref="A45:C46"/>
    <mergeCell ref="D45:F45"/>
    <mergeCell ref="G45:I45"/>
    <mergeCell ref="J45:L45"/>
    <mergeCell ref="M45:O45"/>
    <mergeCell ref="P45:R45"/>
    <mergeCell ref="Z47:Z48"/>
    <mergeCell ref="AA47:AA48"/>
    <mergeCell ref="A1:Z1"/>
    <mergeCell ref="A44:C44"/>
    <mergeCell ref="D44:F44"/>
    <mergeCell ref="G44:I44"/>
    <mergeCell ref="J44:L44"/>
    <mergeCell ref="M44:O44"/>
    <mergeCell ref="P44:R44"/>
    <mergeCell ref="V40:V41"/>
    <mergeCell ref="W40:W41"/>
    <mergeCell ref="X40:X41"/>
    <mergeCell ref="Y40:Y41"/>
    <mergeCell ref="Z40:Z41"/>
    <mergeCell ref="Y36:Y37"/>
    <mergeCell ref="Z36:Z37"/>
    <mergeCell ref="W27:W28"/>
    <mergeCell ref="X27:X28"/>
    <mergeCell ref="Y27:Y28"/>
    <mergeCell ref="Z27:Z28"/>
    <mergeCell ref="M19:O19"/>
    <mergeCell ref="P19:R19"/>
    <mergeCell ref="Y19:Y20"/>
    <mergeCell ref="A21:C22"/>
    <mergeCell ref="D21:F21"/>
    <mergeCell ref="AA40:AA41"/>
    <mergeCell ref="AA38:AA39"/>
    <mergeCell ref="A40:C41"/>
    <mergeCell ref="D40:F40"/>
    <mergeCell ref="G40:I40"/>
    <mergeCell ref="J40:L40"/>
    <mergeCell ref="M40:O40"/>
    <mergeCell ref="P40:R40"/>
    <mergeCell ref="S40:S41"/>
    <mergeCell ref="T40:T41"/>
    <mergeCell ref="U40:U41"/>
    <mergeCell ref="U38:U39"/>
    <mergeCell ref="V38:V39"/>
    <mergeCell ref="W38:W39"/>
    <mergeCell ref="X38:X39"/>
    <mergeCell ref="Y38:Y39"/>
    <mergeCell ref="Z38:Z39"/>
    <mergeCell ref="AA36:AA37"/>
    <mergeCell ref="A38:C39"/>
    <mergeCell ref="D38:F38"/>
    <mergeCell ref="G38:I38"/>
    <mergeCell ref="J38:L38"/>
    <mergeCell ref="M38:O38"/>
    <mergeCell ref="P38:R38"/>
    <mergeCell ref="S38:S39"/>
    <mergeCell ref="AA34:AA35"/>
    <mergeCell ref="A36:C37"/>
    <mergeCell ref="D36:F36"/>
    <mergeCell ref="G36:I36"/>
    <mergeCell ref="J36:L36"/>
    <mergeCell ref="M36:O36"/>
    <mergeCell ref="P36:R36"/>
    <mergeCell ref="S36:S37"/>
    <mergeCell ref="T36:T37"/>
    <mergeCell ref="U36:U37"/>
    <mergeCell ref="X36:X37"/>
    <mergeCell ref="T38:T39"/>
    <mergeCell ref="V36:V37"/>
    <mergeCell ref="W36:W37"/>
    <mergeCell ref="V34:V35"/>
    <mergeCell ref="W34:W35"/>
    <mergeCell ref="AA25:AA26"/>
    <mergeCell ref="Y25:Y26"/>
    <mergeCell ref="Z25:Z26"/>
    <mergeCell ref="X23:X24"/>
    <mergeCell ref="AA23:AA24"/>
    <mergeCell ref="AA32:AA33"/>
    <mergeCell ref="A34:C35"/>
    <mergeCell ref="D34:F34"/>
    <mergeCell ref="G34:I34"/>
    <mergeCell ref="J34:L34"/>
    <mergeCell ref="M34:O34"/>
    <mergeCell ref="P34:R34"/>
    <mergeCell ref="S34:S35"/>
    <mergeCell ref="T34:T35"/>
    <mergeCell ref="U34:U35"/>
    <mergeCell ref="S32:S33"/>
    <mergeCell ref="T32:T33"/>
    <mergeCell ref="U32:U33"/>
    <mergeCell ref="V32:V33"/>
    <mergeCell ref="W32:W33"/>
    <mergeCell ref="X32:X33"/>
    <mergeCell ref="A32:C33"/>
    <mergeCell ref="D32:F32"/>
    <mergeCell ref="Y32:Y33"/>
    <mergeCell ref="A18:C18"/>
    <mergeCell ref="D18:F18"/>
    <mergeCell ref="G18:I18"/>
    <mergeCell ref="J18:L18"/>
    <mergeCell ref="M18:O18"/>
    <mergeCell ref="P18:R18"/>
    <mergeCell ref="AA27:AA28"/>
    <mergeCell ref="A31:C31"/>
    <mergeCell ref="M27:O27"/>
    <mergeCell ref="P27:R27"/>
    <mergeCell ref="S27:S28"/>
    <mergeCell ref="T27:T28"/>
    <mergeCell ref="U27:U28"/>
    <mergeCell ref="V27:V28"/>
    <mergeCell ref="M23:O23"/>
    <mergeCell ref="P23:R23"/>
    <mergeCell ref="Y23:Y24"/>
    <mergeCell ref="Z23:Z24"/>
    <mergeCell ref="A25:C26"/>
    <mergeCell ref="D25:F25"/>
    <mergeCell ref="G25:I25"/>
    <mergeCell ref="J25:L25"/>
    <mergeCell ref="M25:O25"/>
    <mergeCell ref="P25:R25"/>
    <mergeCell ref="Z14:Z15"/>
    <mergeCell ref="AA14:AA15"/>
    <mergeCell ref="AA12:AA13"/>
    <mergeCell ref="A14:C15"/>
    <mergeCell ref="D14:F14"/>
    <mergeCell ref="G14:I14"/>
    <mergeCell ref="J14:L14"/>
    <mergeCell ref="M14:O14"/>
    <mergeCell ref="P14:R14"/>
    <mergeCell ref="S14:S15"/>
    <mergeCell ref="T14:T15"/>
    <mergeCell ref="U14:U15"/>
    <mergeCell ref="U12:U13"/>
    <mergeCell ref="V12:V13"/>
    <mergeCell ref="W12:W13"/>
    <mergeCell ref="X12:X13"/>
    <mergeCell ref="Y12:Y13"/>
    <mergeCell ref="Z12:Z13"/>
    <mergeCell ref="Z10:Z11"/>
    <mergeCell ref="AA10:AA11"/>
    <mergeCell ref="A12:C13"/>
    <mergeCell ref="D12:F12"/>
    <mergeCell ref="G12:I12"/>
    <mergeCell ref="J12:L12"/>
    <mergeCell ref="M12:O12"/>
    <mergeCell ref="P12:R12"/>
    <mergeCell ref="S12:S13"/>
    <mergeCell ref="T12:T13"/>
    <mergeCell ref="T10:T11"/>
    <mergeCell ref="U10:U11"/>
    <mergeCell ref="V10:V11"/>
    <mergeCell ref="W10:W11"/>
    <mergeCell ref="X10:X11"/>
    <mergeCell ref="Y10:Y11"/>
    <mergeCell ref="A10:C11"/>
    <mergeCell ref="D10:F10"/>
    <mergeCell ref="G10:I10"/>
    <mergeCell ref="J10:L10"/>
    <mergeCell ref="M10:O10"/>
    <mergeCell ref="P10:R10"/>
    <mergeCell ref="S10:S11"/>
    <mergeCell ref="X6:X7"/>
    <mergeCell ref="Y6:Y7"/>
    <mergeCell ref="Z6:Z7"/>
    <mergeCell ref="AA6:AA7"/>
    <mergeCell ref="A8:C9"/>
    <mergeCell ref="D8:F8"/>
    <mergeCell ref="G8:I8"/>
    <mergeCell ref="J8:L8"/>
    <mergeCell ref="M8:O8"/>
    <mergeCell ref="P8:R8"/>
    <mergeCell ref="P6:R6"/>
    <mergeCell ref="S6:S7"/>
    <mergeCell ref="T6:T7"/>
    <mergeCell ref="U6:U7"/>
    <mergeCell ref="V6:V7"/>
    <mergeCell ref="W6:W7"/>
    <mergeCell ref="D6:F6"/>
    <mergeCell ref="G6:I6"/>
    <mergeCell ref="J6:L6"/>
    <mergeCell ref="M6:O6"/>
    <mergeCell ref="Z8:Z9"/>
    <mergeCell ref="AA8:AA9"/>
    <mergeCell ref="A5:C5"/>
    <mergeCell ref="D5:F5"/>
    <mergeCell ref="G5:I5"/>
    <mergeCell ref="J5:L5"/>
    <mergeCell ref="M5:O5"/>
    <mergeCell ref="P5:R5"/>
    <mergeCell ref="A6:C7"/>
    <mergeCell ref="V8:V9"/>
    <mergeCell ref="S8:S9"/>
    <mergeCell ref="T8:T9"/>
    <mergeCell ref="Y8:Y9"/>
    <mergeCell ref="V14:V15"/>
    <mergeCell ref="W14:W15"/>
    <mergeCell ref="X14:X15"/>
    <mergeCell ref="Y14:Y15"/>
    <mergeCell ref="X25:X26"/>
    <mergeCell ref="A23:C24"/>
    <mergeCell ref="D23:F23"/>
    <mergeCell ref="G23:I23"/>
    <mergeCell ref="J23:L23"/>
    <mergeCell ref="T25:T26"/>
    <mergeCell ref="U25:U26"/>
    <mergeCell ref="X19:X20"/>
    <mergeCell ref="W8:W9"/>
    <mergeCell ref="X8:X9"/>
    <mergeCell ref="V25:V26"/>
    <mergeCell ref="W25:W26"/>
    <mergeCell ref="S25:S26"/>
    <mergeCell ref="S23:S24"/>
    <mergeCell ref="T23:T24"/>
    <mergeCell ref="U23:U24"/>
    <mergeCell ref="V23:V24"/>
    <mergeCell ref="W23:W24"/>
    <mergeCell ref="U8:U9"/>
    <mergeCell ref="Z32:Z33"/>
    <mergeCell ref="Z34:Z35"/>
    <mergeCell ref="D31:F31"/>
    <mergeCell ref="G31:I31"/>
    <mergeCell ref="J31:L31"/>
    <mergeCell ref="M31:O31"/>
    <mergeCell ref="P31:R31"/>
    <mergeCell ref="A27:C28"/>
    <mergeCell ref="D27:F27"/>
    <mergeCell ref="G27:I27"/>
    <mergeCell ref="J27:L27"/>
    <mergeCell ref="G32:I32"/>
    <mergeCell ref="J32:L32"/>
    <mergeCell ref="M32:O32"/>
    <mergeCell ref="P32:R32"/>
    <mergeCell ref="X34:X35"/>
    <mergeCell ref="Y34:Y35"/>
    <mergeCell ref="AA19:AA20"/>
    <mergeCell ref="S21:S22"/>
    <mergeCell ref="S19:S20"/>
    <mergeCell ref="T19:T20"/>
    <mergeCell ref="U19:U20"/>
    <mergeCell ref="V19:V20"/>
    <mergeCell ref="W19:W20"/>
    <mergeCell ref="A19:C20"/>
    <mergeCell ref="D19:F19"/>
    <mergeCell ref="G19:I19"/>
    <mergeCell ref="J19:L19"/>
    <mergeCell ref="G21:I21"/>
    <mergeCell ref="T21:T22"/>
    <mergeCell ref="U21:U22"/>
    <mergeCell ref="V21:V22"/>
    <mergeCell ref="W21:W22"/>
    <mergeCell ref="X21:X22"/>
    <mergeCell ref="AA21:AA22"/>
    <mergeCell ref="Y21:Y22"/>
    <mergeCell ref="Z21:Z22"/>
    <mergeCell ref="J21:L21"/>
    <mergeCell ref="M21:O21"/>
    <mergeCell ref="P21:R21"/>
    <mergeCell ref="Z19:Z20"/>
  </mergeCells>
  <phoneticPr fontId="2"/>
  <pageMargins left="0.23622047244094491" right="0.23622047244094491" top="0.74803149606299213" bottom="0.74803149606299213" header="0.31496062992125984" footer="0.31496062992125984"/>
  <pageSetup paperSize="9" scale="75" orientation="portrait" blackAndWhite="1" r:id="rId1"/>
  <rowBreaks count="1" manualBreakCount="1">
    <brk id="42" max="25" man="1"/>
  </rowBreaks>
  <colBreaks count="1" manualBreakCount="1">
    <brk id="2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予選リーグ</vt:lpstr>
      <vt:lpstr>決勝トーナメント</vt:lpstr>
      <vt:lpstr>星取表</vt:lpstr>
      <vt:lpstr>決勝トーナメント!Print_Area</vt:lpstr>
      <vt:lpstr>星取表!Print_Area</vt:lpstr>
      <vt:lpstr>予選リーグ!Print_Area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2023-06-12T02:03:19Z</cp:lastPrinted>
  <dcterms:created xsi:type="dcterms:W3CDTF">2021-03-20T07:05:51Z</dcterms:created>
  <dcterms:modified xsi:type="dcterms:W3CDTF">2023-06-12T02:08:57Z</dcterms:modified>
</cp:coreProperties>
</file>