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55927\Desktop\"/>
    </mc:Choice>
  </mc:AlternateContent>
  <bookViews>
    <workbookView xWindow="0" yWindow="0" windowWidth="20490" windowHeight="7770"/>
  </bookViews>
  <sheets>
    <sheet name="要項" sheetId="1" r:id="rId1"/>
    <sheet name="星取り表" sheetId="3" r:id="rId2"/>
    <sheet name="結果報告用紙" sheetId="2" r:id="rId3"/>
  </sheets>
  <definedNames>
    <definedName name="_xlnm._FilterDatabase" localSheetId="1" hidden="1">星取り表!$AA$2:$AH$17</definedName>
    <definedName name="_xlnm.Print_Area" localSheetId="1">星取り表!$A$1:$AH$24</definedName>
    <definedName name="_xlnm.Print_Area" localSheetId="0">要項!$A$1:$X$76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3" i="3" l="1"/>
  <c r="Z15" i="3"/>
  <c r="X15" i="3"/>
  <c r="Z13" i="3"/>
  <c r="X13" i="3"/>
  <c r="U13" i="3"/>
  <c r="Z11" i="3"/>
  <c r="X11" i="3"/>
  <c r="W11" i="3"/>
  <c r="U11" i="3"/>
  <c r="T11" i="3"/>
  <c r="R11" i="3"/>
  <c r="W9" i="3"/>
  <c r="U9" i="3"/>
  <c r="T9" i="3"/>
  <c r="R9" i="3"/>
  <c r="Q9" i="3"/>
  <c r="O9" i="3"/>
  <c r="Z9" i="3"/>
  <c r="X9" i="3"/>
  <c r="Z7" i="3"/>
  <c r="Z7" i="1"/>
  <c r="X7" i="3"/>
  <c r="W7" i="3"/>
  <c r="U7" i="3"/>
  <c r="T7" i="3"/>
  <c r="R7" i="3"/>
  <c r="Q7" i="3"/>
  <c r="O7" i="3"/>
  <c r="N7" i="3"/>
  <c r="L7" i="3"/>
  <c r="Z5" i="3" l="1"/>
  <c r="F17" i="3" s="1"/>
  <c r="X5" i="3"/>
  <c r="H17" i="3" s="1"/>
  <c r="W5" i="3"/>
  <c r="F15" i="3" s="1"/>
  <c r="U5" i="3"/>
  <c r="H15" i="3" s="1"/>
  <c r="R5" i="3"/>
  <c r="H13" i="3" s="1"/>
  <c r="T5" i="3"/>
  <c r="F13" i="3" s="1"/>
  <c r="Q5" i="3"/>
  <c r="F11" i="3" s="1"/>
  <c r="N5" i="3"/>
  <c r="F9" i="3" s="1"/>
  <c r="L5" i="3"/>
  <c r="O5" i="3"/>
  <c r="K5" i="3"/>
  <c r="F7" i="3" s="1"/>
  <c r="I5" i="3"/>
  <c r="H7" i="3" s="1"/>
  <c r="Z3" i="3"/>
  <c r="C17" i="3" s="1"/>
  <c r="X3" i="3"/>
  <c r="W3" i="3"/>
  <c r="C15" i="3" s="1"/>
  <c r="U3" i="3"/>
  <c r="T3" i="3"/>
  <c r="C13" i="3" s="1"/>
  <c r="R3" i="3"/>
  <c r="Q3" i="3"/>
  <c r="C11" i="3" s="1"/>
  <c r="O3" i="3"/>
  <c r="E11" i="3" s="1"/>
  <c r="N3" i="3"/>
  <c r="C9" i="3" s="1"/>
  <c r="L3" i="3"/>
  <c r="E9" i="3" s="1"/>
  <c r="K3" i="3"/>
  <c r="C7" i="3" s="1"/>
  <c r="I3" i="3"/>
  <c r="H3" i="3"/>
  <c r="F3" i="3"/>
  <c r="U17" i="3"/>
  <c r="W17" i="3"/>
  <c r="R17" i="3"/>
  <c r="T17" i="3"/>
  <c r="R15" i="3"/>
  <c r="O17" i="3"/>
  <c r="Q17" i="3"/>
  <c r="O15" i="3"/>
  <c r="O13" i="3"/>
  <c r="Q13" i="3"/>
  <c r="L17" i="3"/>
  <c r="N17" i="3"/>
  <c r="L15" i="3"/>
  <c r="N15" i="3"/>
  <c r="L13" i="3"/>
  <c r="N13" i="3"/>
  <c r="L11" i="3"/>
  <c r="N11" i="3"/>
  <c r="I17" i="3"/>
  <c r="K17" i="3"/>
  <c r="I15" i="3"/>
  <c r="K15" i="3"/>
  <c r="K13" i="3"/>
  <c r="I11" i="3"/>
  <c r="L6" i="3"/>
  <c r="I9" i="3"/>
  <c r="AE2" i="3" l="1"/>
  <c r="U16" i="3"/>
  <c r="X14" i="3"/>
  <c r="X12" i="3"/>
  <c r="R16" i="3"/>
  <c r="U12" i="3"/>
  <c r="T15" i="3"/>
  <c r="R14" i="3" s="1"/>
  <c r="O16" i="3"/>
  <c r="X10" i="3"/>
  <c r="U10" i="3"/>
  <c r="Q15" i="3"/>
  <c r="O14" i="3" s="1"/>
  <c r="R10" i="3"/>
  <c r="O8" i="3"/>
  <c r="X8" i="3"/>
  <c r="L12" i="3"/>
  <c r="R8" i="3"/>
  <c r="L10" i="3"/>
  <c r="U8" i="3"/>
  <c r="K9" i="3"/>
  <c r="I8" i="3" s="1"/>
  <c r="R6" i="3"/>
  <c r="I16" i="3"/>
  <c r="X6" i="3"/>
  <c r="I13" i="3"/>
  <c r="AE12" i="3" s="1"/>
  <c r="O6" i="3"/>
  <c r="U6" i="3"/>
  <c r="K11" i="3"/>
  <c r="I10" i="3" s="1"/>
  <c r="L4" i="3"/>
  <c r="H9" i="3"/>
  <c r="U4" i="3"/>
  <c r="X4" i="3"/>
  <c r="F16" i="3"/>
  <c r="O4" i="3"/>
  <c r="H11" i="3"/>
  <c r="R4" i="3"/>
  <c r="AE6" i="3"/>
  <c r="I4" i="3"/>
  <c r="X2" i="3"/>
  <c r="R2" i="3"/>
  <c r="E13" i="3"/>
  <c r="AF12" i="3" s="1"/>
  <c r="O2" i="3"/>
  <c r="I2" i="3"/>
  <c r="AE8" i="3"/>
  <c r="E17" i="3"/>
  <c r="C16" i="3" s="1"/>
  <c r="U2" i="3"/>
  <c r="E15" i="3"/>
  <c r="AF2" i="3"/>
  <c r="L2" i="3"/>
  <c r="C5" i="3"/>
  <c r="AE4" i="3" s="1"/>
  <c r="E7" i="3"/>
  <c r="AF6" i="3" s="1"/>
  <c r="AE14" i="3"/>
  <c r="L16" i="3"/>
  <c r="AE16" i="3"/>
  <c r="AE10" i="3"/>
  <c r="F12" i="3"/>
  <c r="I12" i="3"/>
  <c r="O12" i="3"/>
  <c r="I14" i="3"/>
  <c r="F6" i="3"/>
  <c r="F14" i="3"/>
  <c r="L14" i="3"/>
  <c r="C8" i="3"/>
  <c r="C10" i="3"/>
  <c r="AF8" i="3" l="1"/>
  <c r="AG8" i="3" s="1"/>
  <c r="F8" i="3"/>
  <c r="AB8" i="3" s="1"/>
  <c r="AF16" i="3"/>
  <c r="AG16" i="3" s="1"/>
  <c r="C12" i="3"/>
  <c r="AD12" i="3" s="1"/>
  <c r="C6" i="3"/>
  <c r="AB6" i="3" s="1"/>
  <c r="AF14" i="3"/>
  <c r="AG14" i="3" s="1"/>
  <c r="AF10" i="3"/>
  <c r="AG10" i="3" s="1"/>
  <c r="F10" i="3"/>
  <c r="AB10" i="3" s="1"/>
  <c r="AG6" i="3"/>
  <c r="C14" i="3"/>
  <c r="AD14" i="3" s="1"/>
  <c r="AG12" i="3"/>
  <c r="AB14" i="3"/>
  <c r="AC10" i="3"/>
  <c r="AD16" i="3"/>
  <c r="AC16" i="3"/>
  <c r="AB16" i="3"/>
  <c r="AD8" i="3"/>
  <c r="AC12" i="3" l="1"/>
  <c r="AC8" i="3"/>
  <c r="AA8" i="3" s="1"/>
  <c r="AI8" i="3" s="1"/>
  <c r="AC14" i="3"/>
  <c r="AA14" i="3" s="1"/>
  <c r="AI14" i="3" s="1"/>
  <c r="AB12" i="3"/>
  <c r="AA12" i="3" s="1"/>
  <c r="AI12" i="3" s="1"/>
  <c r="AD10" i="3"/>
  <c r="AA10" i="3" s="1"/>
  <c r="AI10" i="3" s="1"/>
  <c r="AD6" i="3"/>
  <c r="AC6" i="3"/>
  <c r="AA16" i="3"/>
  <c r="AI16" i="3" s="1"/>
  <c r="AA6" i="3" l="1"/>
  <c r="AI6" i="3" s="1"/>
  <c r="H66" i="1"/>
  <c r="H65" i="1"/>
  <c r="C66" i="1"/>
  <c r="C65" i="1"/>
  <c r="H73" i="1" l="1"/>
  <c r="L72" i="1" s="1"/>
  <c r="C73" i="1"/>
  <c r="J72" i="1" s="1"/>
  <c r="H72" i="1"/>
  <c r="L73" i="1" s="1"/>
  <c r="C72" i="1"/>
  <c r="J73" i="1" s="1"/>
  <c r="H71" i="1"/>
  <c r="L70" i="1" s="1"/>
  <c r="C71" i="1"/>
  <c r="J70" i="1" s="1"/>
  <c r="H70" i="1"/>
  <c r="L71" i="1" s="1"/>
  <c r="C70" i="1"/>
  <c r="J71" i="1" s="1"/>
  <c r="S66" i="1"/>
  <c r="U65" i="1" s="1"/>
  <c r="N66" i="1"/>
  <c r="W65" i="1" s="1"/>
  <c r="S65" i="1"/>
  <c r="U66" i="1" s="1"/>
  <c r="N65" i="1"/>
  <c r="W66" i="1" s="1"/>
  <c r="S64" i="1"/>
  <c r="W63" i="1" s="1"/>
  <c r="N64" i="1"/>
  <c r="U63" i="1" s="1"/>
  <c r="S63" i="1"/>
  <c r="W64" i="1" s="1"/>
  <c r="N63" i="1"/>
  <c r="U64" i="1" s="1"/>
  <c r="S52" i="1"/>
  <c r="U51" i="1" s="1"/>
  <c r="S51" i="1"/>
  <c r="U52" i="1" s="1"/>
  <c r="N50" i="1"/>
  <c r="U49" i="1" s="1"/>
  <c r="S49" i="1"/>
  <c r="W50" i="1" s="1"/>
  <c r="H52" i="1"/>
  <c r="J51" i="1" s="1"/>
  <c r="H51" i="1"/>
  <c r="J52" i="1" s="1"/>
  <c r="C50" i="1"/>
  <c r="J49" i="1" s="1"/>
  <c r="H49" i="1"/>
  <c r="L50" i="1" s="1"/>
  <c r="J65" i="1"/>
  <c r="L65" i="1"/>
  <c r="J66" i="1"/>
  <c r="L66" i="1"/>
  <c r="H64" i="1"/>
  <c r="L63" i="1" s="1"/>
  <c r="C64" i="1"/>
  <c r="J63" i="1" s="1"/>
  <c r="H63" i="1"/>
  <c r="L64" i="1" s="1"/>
  <c r="C63" i="1"/>
  <c r="J64" i="1" s="1"/>
  <c r="S59" i="1"/>
  <c r="U58" i="1" s="1"/>
  <c r="N59" i="1"/>
  <c r="W58" i="1" s="1"/>
  <c r="S58" i="1"/>
  <c r="U59" i="1" s="1"/>
  <c r="N58" i="1"/>
  <c r="W59" i="1" s="1"/>
  <c r="S57" i="1"/>
  <c r="W56" i="1" s="1"/>
  <c r="N57" i="1"/>
  <c r="U56" i="1" s="1"/>
  <c r="S56" i="1"/>
  <c r="W57" i="1" s="1"/>
  <c r="N56" i="1"/>
  <c r="U57" i="1" s="1"/>
  <c r="H59" i="1"/>
  <c r="J58" i="1" s="1"/>
  <c r="C59" i="1"/>
  <c r="L58" i="1" s="1"/>
  <c r="H58" i="1"/>
  <c r="J59" i="1" s="1"/>
  <c r="C58" i="1"/>
  <c r="L59" i="1" s="1"/>
  <c r="H57" i="1"/>
  <c r="L56" i="1" s="1"/>
  <c r="C57" i="1"/>
  <c r="J56" i="1" s="1"/>
  <c r="H56" i="1"/>
  <c r="L57" i="1" s="1"/>
  <c r="C56" i="1"/>
  <c r="J57" i="1" s="1"/>
  <c r="H50" i="1"/>
  <c r="L49" i="1" s="1"/>
  <c r="C49" i="1"/>
  <c r="J50" i="1" s="1"/>
  <c r="N52" i="1"/>
  <c r="W51" i="1" s="1"/>
  <c r="C52" i="1"/>
  <c r="L51" i="1" s="1"/>
  <c r="N51" i="1"/>
  <c r="W52" i="1" s="1"/>
  <c r="C51" i="1"/>
  <c r="L52" i="1" s="1"/>
  <c r="S50" i="1"/>
  <c r="W49" i="1" s="1"/>
  <c r="N49" i="1"/>
  <c r="U50" i="1" s="1"/>
  <c r="AG2" i="3"/>
  <c r="F2" i="3"/>
  <c r="AC2" i="3" s="1"/>
  <c r="E5" i="3"/>
  <c r="AF4" i="3" s="1"/>
  <c r="AG4" i="3" s="1"/>
  <c r="AD2" i="3" l="1"/>
  <c r="AB2" i="3"/>
  <c r="C4" i="3"/>
  <c r="AA2" i="3" l="1"/>
  <c r="AI2" i="3" s="1"/>
  <c r="AC4" i="3"/>
  <c r="AD4" i="3"/>
  <c r="AB4" i="3"/>
  <c r="AA4" i="3" l="1"/>
  <c r="AI4" i="3" s="1"/>
  <c r="AH4" i="3" s="1"/>
  <c r="AH6" i="3" l="1"/>
  <c r="AH12" i="3"/>
  <c r="AH14" i="3"/>
  <c r="AH10" i="3"/>
  <c r="AH8" i="3"/>
  <c r="AH16" i="3"/>
  <c r="AH2" i="3"/>
</calcChain>
</file>

<file path=xl/sharedStrings.xml><?xml version="1.0" encoding="utf-8"?>
<sst xmlns="http://schemas.openxmlformats.org/spreadsheetml/2006/main" count="208" uniqueCount="100">
  <si>
    <t>※試合結果の報告をお願いします。</t>
    <rPh sb="1" eb="3">
      <t>シアイ</t>
    </rPh>
    <rPh sb="3" eb="5">
      <t>ケッカ</t>
    </rPh>
    <rPh sb="6" eb="8">
      <t>ホウコク</t>
    </rPh>
    <rPh sb="10" eb="11">
      <t>ネガ</t>
    </rPh>
    <phoneticPr fontId="1"/>
  </si>
  <si>
    <t>◎送付先</t>
    <rPh sb="1" eb="3">
      <t>ソウフ</t>
    </rPh>
    <rPh sb="3" eb="4">
      <t>サキ</t>
    </rPh>
    <phoneticPr fontId="1"/>
  </si>
  <si>
    <t xml:space="preserve"> 結果は、試合日ごと会場校の先生が、LINE、FAXまたはSkomにて報告をしてください。</t>
    <rPh sb="1" eb="3">
      <t>ケッカ</t>
    </rPh>
    <rPh sb="5" eb="8">
      <t>シアイビ</t>
    </rPh>
    <rPh sb="10" eb="12">
      <t>カイジョウ</t>
    </rPh>
    <rPh sb="12" eb="13">
      <t>コウ</t>
    </rPh>
    <rPh sb="14" eb="16">
      <t>センセイ</t>
    </rPh>
    <rPh sb="35" eb="37">
      <t>ホウコク</t>
    </rPh>
    <phoneticPr fontId="1"/>
  </si>
  <si>
    <t xml:space="preserve">１　主　　催　　一般財団法人　静岡県サッカー協会                         </t>
    <rPh sb="8" eb="10">
      <t>イッパン</t>
    </rPh>
    <rPh sb="10" eb="12">
      <t>ザイダン</t>
    </rPh>
    <rPh sb="12" eb="14">
      <t>ホウジン</t>
    </rPh>
    <phoneticPr fontId="1"/>
  </si>
  <si>
    <t>２　主　　管　　一般財団法人　静岡県サッカー協会中東支部三種委員会</t>
    <rPh sb="8" eb="10">
      <t>イッパン</t>
    </rPh>
    <rPh sb="10" eb="12">
      <t>ザイダン</t>
    </rPh>
    <rPh sb="12" eb="14">
      <t>ホウジン</t>
    </rPh>
    <phoneticPr fontId="1"/>
  </si>
  <si>
    <t>３　期日・会場　</t>
    <phoneticPr fontId="1"/>
  </si>
  <si>
    <t>４　競技規則</t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</si>
  <si>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参加チーム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</si>
  <si>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【参加資格】</t>
    <rPh sb="3" eb="5">
      <t>シカク</t>
    </rPh>
    <phoneticPr fontId="1"/>
  </si>
  <si>
    <t>大会１週間前までに日本サッカー協会に登録してある</t>
    <phoneticPr fontId="1"/>
  </si>
  <si>
    <t>チーム及び選手（大会初日に選手証を確認）</t>
    <rPh sb="8" eb="10">
      <t>タイカイ</t>
    </rPh>
    <rPh sb="10" eb="12">
      <t>ショニチ</t>
    </rPh>
    <rPh sb="13" eb="15">
      <t>センシュ</t>
    </rPh>
    <rPh sb="15" eb="16">
      <t>ショウ</t>
    </rPh>
    <rPh sb="17" eb="19">
      <t>カクニン</t>
    </rPh>
    <phoneticPr fontId="1"/>
  </si>
  <si>
    <t>【大会形式】</t>
    <rPh sb="1" eb="3">
      <t>タイカイ</t>
    </rPh>
    <phoneticPr fontId="1"/>
  </si>
  <si>
    <t>【試合時間】</t>
    <phoneticPr fontId="1"/>
  </si>
  <si>
    <t>【登　録】</t>
    <phoneticPr fontId="1"/>
  </si>
  <si>
    <t>３０名を試合開始３０分前までに登録</t>
    <phoneticPr fontId="1"/>
  </si>
  <si>
    <t>【交　代】</t>
    <phoneticPr fontId="1"/>
  </si>
  <si>
    <t>リエントリー制で、登録選手であれば何名でも交代可</t>
    <rPh sb="6" eb="7">
      <t>セイ</t>
    </rPh>
    <rPh sb="9" eb="11">
      <t>トウロク</t>
    </rPh>
    <rPh sb="11" eb="13">
      <t>センシュ</t>
    </rPh>
    <rPh sb="17" eb="19">
      <t>ナンメイ</t>
    </rPh>
    <rPh sb="21" eb="23">
      <t>コウタイ</t>
    </rPh>
    <phoneticPr fontId="1"/>
  </si>
  <si>
    <t>【試合球】</t>
    <phoneticPr fontId="1"/>
  </si>
  <si>
    <t>各チームで５号球を持ち寄る</t>
    <phoneticPr fontId="1"/>
  </si>
  <si>
    <t>【ﾕﾆﾌｫｰﾑ】</t>
    <phoneticPr fontId="1"/>
  </si>
  <si>
    <r>
      <t>【</t>
    </r>
    <r>
      <rPr>
        <sz val="11"/>
        <color theme="1"/>
        <rFont val="ＤＦ平成ゴシック体W5"/>
        <family val="3"/>
        <charset val="128"/>
      </rPr>
      <t>警告・退場</t>
    </r>
    <r>
      <rPr>
        <sz val="12"/>
        <color theme="1"/>
        <rFont val="ＤＦ平成ゴシック体W5"/>
        <family val="3"/>
        <charset val="128"/>
      </rPr>
      <t>】</t>
    </r>
    <phoneticPr fontId="1"/>
  </si>
  <si>
    <t>退場者は最低１試合の出場を停止する（規律委員会で決定する）</t>
    <phoneticPr fontId="1"/>
  </si>
  <si>
    <t>警告は累積し、２枚で次の１試合の出場を停止する</t>
    <phoneticPr fontId="1"/>
  </si>
  <si>
    <t>【その他】</t>
    <rPh sb="3" eb="4">
      <t>タ</t>
    </rPh>
    <phoneticPr fontId="1"/>
  </si>
  <si>
    <t>その他は、本年度の日本サッカー協会競技規則に準ずる</t>
    <rPh sb="5" eb="6">
      <t>ホン</t>
    </rPh>
    <rPh sb="6" eb="8">
      <t>ネンド</t>
    </rPh>
    <phoneticPr fontId="1"/>
  </si>
  <si>
    <t>（日付：　/　  (　)会場：　　　中　送付者氏名：　　　　　）</t>
    <rPh sb="1" eb="3">
      <t>ヒヅケ</t>
    </rPh>
    <rPh sb="12" eb="14">
      <t>カイジョウ</t>
    </rPh>
    <rPh sb="18" eb="19">
      <t>チュウ</t>
    </rPh>
    <phoneticPr fontId="1"/>
  </si>
  <si>
    <t>県大会出場チーム</t>
    <rPh sb="0" eb="1">
      <t>ケン</t>
    </rPh>
    <rPh sb="1" eb="3">
      <t>タイカイ</t>
    </rPh>
    <rPh sb="3" eb="5">
      <t>シュツジョウ</t>
    </rPh>
    <phoneticPr fontId="1"/>
  </si>
  <si>
    <t>【審判】</t>
    <rPh sb="1" eb="3">
      <t>シンパン</t>
    </rPh>
    <phoneticPr fontId="1"/>
  </si>
  <si>
    <t>ー</t>
    <phoneticPr fontId="1"/>
  </si>
  <si>
    <t>主審、副審は審判服を着用し、第４審判は無資格可とする</t>
    <rPh sb="0" eb="2">
      <t>シュシン</t>
    </rPh>
    <rPh sb="3" eb="5">
      <t>フクシン</t>
    </rPh>
    <rPh sb="6" eb="8">
      <t>シンパン</t>
    </rPh>
    <rPh sb="8" eb="9">
      <t>フク</t>
    </rPh>
    <rPh sb="10" eb="12">
      <t>チャクヨウ</t>
    </rPh>
    <phoneticPr fontId="1"/>
  </si>
  <si>
    <t>中学校　８　チーム</t>
    <phoneticPr fontId="1"/>
  </si>
  <si>
    <t>各チーム２色用意する</t>
    <rPh sb="0" eb="1">
      <t>カク</t>
    </rPh>
    <phoneticPr fontId="1"/>
  </si>
  <si>
    <t>全ての試合で飲水タイム（１分を超えない）を導入する</t>
  </si>
  <si>
    <t>最終順位の決定は、①勝ち点　②得失点差　③総得点</t>
    <rPh sb="0" eb="4">
      <t>サイシュウジュンイ</t>
    </rPh>
    <rPh sb="5" eb="7">
      <t>ケッテイ</t>
    </rPh>
    <rPh sb="10" eb="11">
      <t>カ</t>
    </rPh>
    <rPh sb="12" eb="13">
      <t>テン</t>
    </rPh>
    <rPh sb="15" eb="19">
      <t>トクシッテンサ</t>
    </rPh>
    <rPh sb="21" eb="24">
      <t>ソウトクテン</t>
    </rPh>
    <phoneticPr fontId="1"/>
  </si>
  <si>
    <t>３チームが県大会に出場する</t>
    <rPh sb="9" eb="11">
      <t>シュツジョウ</t>
    </rPh>
    <phoneticPr fontId="1"/>
  </si>
  <si>
    <t>勝ち点は【勝ち３・引き分け１・負け０】とする</t>
    <rPh sb="0" eb="1">
      <t>カ</t>
    </rPh>
    <rPh sb="2" eb="3">
      <t>テン</t>
    </rPh>
    <rPh sb="5" eb="6">
      <t>カ</t>
    </rPh>
    <rPh sb="9" eb="10">
      <t>ヒ</t>
    </rPh>
    <rPh sb="11" eb="12">
      <t>ワ</t>
    </rPh>
    <rPh sb="15" eb="16">
      <t>マ</t>
    </rPh>
    <phoneticPr fontId="1"/>
  </si>
  <si>
    <t>④直接対決の結果　⑤コイントス　とする</t>
    <phoneticPr fontId="1"/>
  </si>
  <si>
    <t>すべて５０分ゲーム（２５－５－２５）とし、同点の場合は引き分けとする</t>
    <rPh sb="21" eb="23">
      <t>ドウテン</t>
    </rPh>
    <rPh sb="24" eb="26">
      <t>バアイ</t>
    </rPh>
    <rPh sb="27" eb="28">
      <t>ヒ</t>
    </rPh>
    <rPh sb="29" eb="30">
      <t>ワ</t>
    </rPh>
    <phoneticPr fontId="1"/>
  </si>
  <si>
    <t>全チームで総当たりのリーグ戦を行う</t>
    <rPh sb="0" eb="1">
      <t>ゼン</t>
    </rPh>
    <rPh sb="5" eb="7">
      <t>ソウア</t>
    </rPh>
    <rPh sb="13" eb="14">
      <t>セン</t>
    </rPh>
    <rPh sb="15" eb="16">
      <t>オコナ</t>
    </rPh>
    <phoneticPr fontId="1"/>
  </si>
  <si>
    <t>【順位決定】</t>
    <phoneticPr fontId="1"/>
  </si>
  <si>
    <t>５　リーグ戦表</t>
    <rPh sb="5" eb="6">
      <t>セン</t>
    </rPh>
    <rPh sb="6" eb="7">
      <t>ヒョウ</t>
    </rPh>
    <phoneticPr fontId="1"/>
  </si>
  <si>
    <t>チーム</t>
    <phoneticPr fontId="1"/>
  </si>
  <si>
    <t>１日目</t>
    <rPh sb="1" eb="3">
      <t>ニチメ</t>
    </rPh>
    <phoneticPr fontId="1"/>
  </si>
  <si>
    <t>対戦</t>
    <rPh sb="0" eb="2">
      <t>タイセン</t>
    </rPh>
    <phoneticPr fontId="1"/>
  </si>
  <si>
    <t>審判（主・副）</t>
    <rPh sb="0" eb="2">
      <t>シンパン</t>
    </rPh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</si>
  <si>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</si>
  <si>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</si>
  <si>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</si>
  <si>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</si>
  <si>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２日目</t>
    <rPh sb="1" eb="3">
      <t>ニチメ</t>
    </rPh>
    <phoneticPr fontId="1"/>
  </si>
  <si>
    <t>３日目</t>
    <rPh sb="1" eb="3">
      <t>ニチメ</t>
    </rPh>
    <phoneticPr fontId="1"/>
  </si>
  <si>
    <t>４日目</t>
    <rPh sb="1" eb="3">
      <t>ニチメ</t>
    </rPh>
    <phoneticPr fontId="1"/>
  </si>
  <si>
    <t>令和５年度　静岡県新人戦サッカー大会中東支部予選</t>
    <rPh sb="0" eb="1">
      <t>レイ</t>
    </rPh>
    <rPh sb="1" eb="2">
      <t>ワ</t>
    </rPh>
    <rPh sb="3" eb="5">
      <t>ネンド</t>
    </rPh>
    <phoneticPr fontId="1"/>
  </si>
  <si>
    <t>袖師中学校　サッカー部顧問　服部　宛</t>
    <rPh sb="0" eb="2">
      <t>ソデシ</t>
    </rPh>
    <rPh sb="2" eb="5">
      <t>チュウガッコウ</t>
    </rPh>
    <rPh sb="10" eb="11">
      <t>ブ</t>
    </rPh>
    <rPh sb="11" eb="13">
      <t>コモン</t>
    </rPh>
    <rPh sb="14" eb="16">
      <t>ハットリ</t>
    </rPh>
    <rPh sb="17" eb="18">
      <t>ア</t>
    </rPh>
    <phoneticPr fontId="1"/>
  </si>
  <si>
    <t>令和５年度　静岡県新人戦サッカー大会中東支部予選</t>
    <rPh sb="0" eb="2">
      <t>レイワ</t>
    </rPh>
    <phoneticPr fontId="1"/>
  </si>
  <si>
    <t>ー</t>
    <phoneticPr fontId="1"/>
  </si>
  <si>
    <t>　袖師中学校　　服部　洋樹</t>
    <rPh sb="1" eb="3">
      <t>ソデシ</t>
    </rPh>
    <rPh sb="3" eb="4">
      <t>チュウ</t>
    </rPh>
    <rPh sb="4" eb="6">
      <t>ガッコウ</t>
    </rPh>
    <rPh sb="8" eb="10">
      <t>ハットリ</t>
    </rPh>
    <rPh sb="11" eb="12">
      <t>ヨウ</t>
    </rPh>
    <rPh sb="12" eb="13">
      <t>キ</t>
    </rPh>
    <phoneticPr fontId="1"/>
  </si>
  <si>
    <t>　FAX　(054)366-6824</t>
    <phoneticPr fontId="1"/>
  </si>
  <si>
    <t xml:space="preserve">  １０月１４日（土）～１１月４日（土)　J-STEP西　ほか</t>
    <phoneticPr fontId="1"/>
  </si>
  <si>
    <t>翔洋</t>
    <rPh sb="0" eb="2">
      <t>ショウヨウ</t>
    </rPh>
    <phoneticPr fontId="1"/>
  </si>
  <si>
    <t>八中</t>
    <rPh sb="0" eb="2">
      <t>ハッチュウ</t>
    </rPh>
    <phoneticPr fontId="1"/>
  </si>
  <si>
    <t>日本平</t>
    <rPh sb="0" eb="3">
      <t>ニホンダイラ</t>
    </rPh>
    <phoneticPr fontId="1"/>
  </si>
  <si>
    <t>七中</t>
    <rPh sb="0" eb="2">
      <t>ナナチュウ</t>
    </rPh>
    <phoneticPr fontId="1"/>
  </si>
  <si>
    <t>六中</t>
    <rPh sb="0" eb="2">
      <t>ロクチュウ</t>
    </rPh>
    <phoneticPr fontId="1"/>
  </si>
  <si>
    <t>清水Ｃ</t>
    <rPh sb="0" eb="2">
      <t>シミズ</t>
    </rPh>
    <phoneticPr fontId="1"/>
  </si>
  <si>
    <t>蒲・由・興</t>
    <rPh sb="0" eb="1">
      <t>カバ</t>
    </rPh>
    <rPh sb="2" eb="3">
      <t>ヨシ</t>
    </rPh>
    <rPh sb="4" eb="5">
      <t>コウ</t>
    </rPh>
    <phoneticPr fontId="1"/>
  </si>
  <si>
    <t>袖・庵・飯</t>
    <rPh sb="0" eb="1">
      <t>ソデ</t>
    </rPh>
    <rPh sb="2" eb="3">
      <t>イオリ</t>
    </rPh>
    <rPh sb="4" eb="5">
      <t>メシ</t>
    </rPh>
    <phoneticPr fontId="1"/>
  </si>
  <si>
    <t>10月14日(土)　会場：五中
(10月15日(日)　会場：五中)</t>
    <rPh sb="2" eb="3">
      <t>ガツ</t>
    </rPh>
    <rPh sb="5" eb="6">
      <t>ニチ</t>
    </rPh>
    <rPh sb="7" eb="8">
      <t>ド</t>
    </rPh>
    <rPh sb="10" eb="12">
      <t>カイジョウ</t>
    </rPh>
    <rPh sb="13" eb="15">
      <t>ゴチュウ</t>
    </rPh>
    <rPh sb="19" eb="20">
      <t>ガツ</t>
    </rPh>
    <rPh sb="22" eb="23">
      <t>ニチ</t>
    </rPh>
    <rPh sb="24" eb="25">
      <t>ニチ</t>
    </rPh>
    <rPh sb="27" eb="29">
      <t>カイジョウ</t>
    </rPh>
    <rPh sb="30" eb="32">
      <t>ゴチュウ</t>
    </rPh>
    <phoneticPr fontId="1"/>
  </si>
  <si>
    <t>10月14日(土)　会場：二中
(10月15日(日)　会場：六中)</t>
    <rPh sb="2" eb="3">
      <t>ガツ</t>
    </rPh>
    <rPh sb="5" eb="6">
      <t>ニチ</t>
    </rPh>
    <rPh sb="7" eb="8">
      <t>ド</t>
    </rPh>
    <rPh sb="10" eb="12">
      <t>カイジョウ</t>
    </rPh>
    <rPh sb="13" eb="15">
      <t>ニチュウ</t>
    </rPh>
    <rPh sb="19" eb="20">
      <t>ガツ</t>
    </rPh>
    <rPh sb="22" eb="23">
      <t>ニチ</t>
    </rPh>
    <rPh sb="24" eb="25">
      <t>ニチ</t>
    </rPh>
    <rPh sb="27" eb="29">
      <t>カイジョウ</t>
    </rPh>
    <rPh sb="30" eb="32">
      <t>ロクチュウ</t>
    </rPh>
    <phoneticPr fontId="1"/>
  </si>
  <si>
    <t>11月4日(土)　会場：J-STEP西</t>
    <rPh sb="2" eb="3">
      <t>ガツ</t>
    </rPh>
    <rPh sb="4" eb="5">
      <t>ニチ</t>
    </rPh>
    <rPh sb="6" eb="7">
      <t>ド</t>
    </rPh>
    <rPh sb="9" eb="11">
      <t>カイジョウ</t>
    </rPh>
    <rPh sb="18" eb="19">
      <t>ニシ</t>
    </rPh>
    <phoneticPr fontId="1"/>
  </si>
  <si>
    <t xml:space="preserve">  （基本的に日曜日を、大会予備日とする。）</t>
    <rPh sb="3" eb="6">
      <t>キホンテキ</t>
    </rPh>
    <rPh sb="7" eb="10">
      <t>ニチヨウビ</t>
    </rPh>
    <phoneticPr fontId="1"/>
  </si>
  <si>
    <t>※J-STEPの駐車場に限りがあります。各チーム上限
　１０台（顧問除く）でお願いします。また、試合後
　は素早く解散して頂き、午後のチームのために駐車
　場を空けてください。
※アップはＦＳコートを利用してください。(両面可)
※試合開始時間にご注意ください。
※第１試合のチームはゴールの準備をお願いします。
※第４試合目終了後は、ゴールを片付け、ピッチから
　素早く退出願います。</t>
    <rPh sb="8" eb="11">
      <t>チュウシャジョウ</t>
    </rPh>
    <rPh sb="12" eb="13">
      <t>カギ</t>
    </rPh>
    <rPh sb="20" eb="21">
      <t>カク</t>
    </rPh>
    <rPh sb="24" eb="26">
      <t>ジョウゲン</t>
    </rPh>
    <rPh sb="30" eb="31">
      <t>ダイ</t>
    </rPh>
    <rPh sb="32" eb="35">
      <t>コモンノゾ</t>
    </rPh>
    <rPh sb="39" eb="40">
      <t>ネガ</t>
    </rPh>
    <rPh sb="48" eb="51">
      <t>シアイゴ</t>
    </rPh>
    <rPh sb="54" eb="56">
      <t>スバヤ</t>
    </rPh>
    <rPh sb="57" eb="59">
      <t>カイサン</t>
    </rPh>
    <rPh sb="61" eb="62">
      <t>イタダ</t>
    </rPh>
    <rPh sb="64" eb="66">
      <t>ゴゴ</t>
    </rPh>
    <rPh sb="80" eb="81">
      <t>ア</t>
    </rPh>
    <rPh sb="101" eb="103">
      <t>リヨウ</t>
    </rPh>
    <rPh sb="111" eb="113">
      <t>リョウメン</t>
    </rPh>
    <rPh sb="118" eb="120">
      <t>シアイ</t>
    </rPh>
    <rPh sb="120" eb="124">
      <t>カイシジカン</t>
    </rPh>
    <rPh sb="126" eb="128">
      <t>チュウイ</t>
    </rPh>
    <rPh sb="136" eb="137">
      <t>ダイ</t>
    </rPh>
    <rPh sb="138" eb="140">
      <t>シアイ</t>
    </rPh>
    <rPh sb="149" eb="151">
      <t>ジュンビ</t>
    </rPh>
    <rPh sb="153" eb="154">
      <t>ネガ</t>
    </rPh>
    <rPh sb="162" eb="163">
      <t>ダイ</t>
    </rPh>
    <phoneticPr fontId="1"/>
  </si>
  <si>
    <t>清水CA</t>
    <rPh sb="0" eb="2">
      <t>シミズ</t>
    </rPh>
    <phoneticPr fontId="1"/>
  </si>
  <si>
    <t>清水七</t>
    <rPh sb="0" eb="2">
      <t>シミズ</t>
    </rPh>
    <rPh sb="2" eb="3">
      <t>ナナ</t>
    </rPh>
    <phoneticPr fontId="1"/>
  </si>
  <si>
    <t>清水八</t>
    <rPh sb="0" eb="2">
      <t>シミズ</t>
    </rPh>
    <rPh sb="2" eb="3">
      <t>ハチ</t>
    </rPh>
    <phoneticPr fontId="1"/>
  </si>
  <si>
    <t>袖庵飯</t>
    <rPh sb="0" eb="1">
      <t>ソデ</t>
    </rPh>
    <rPh sb="1" eb="2">
      <t>アン</t>
    </rPh>
    <rPh sb="2" eb="3">
      <t>メシ</t>
    </rPh>
    <phoneticPr fontId="1"/>
  </si>
  <si>
    <t>勝点</t>
    <rPh sb="0" eb="1">
      <t>カ</t>
    </rPh>
    <rPh sb="1" eb="2">
      <t>テン</t>
    </rPh>
    <phoneticPr fontId="1"/>
  </si>
  <si>
    <t>勝</t>
    <rPh sb="0" eb="1">
      <t>カチ</t>
    </rPh>
    <phoneticPr fontId="1"/>
  </si>
  <si>
    <t>分</t>
    <rPh sb="0" eb="1">
      <t>ワ</t>
    </rPh>
    <phoneticPr fontId="1"/>
  </si>
  <si>
    <t>敗</t>
    <rPh sb="0" eb="1">
      <t>ハイ</t>
    </rPh>
    <phoneticPr fontId="1"/>
  </si>
  <si>
    <t>得</t>
    <rPh sb="0" eb="1">
      <t>トク</t>
    </rPh>
    <phoneticPr fontId="1"/>
  </si>
  <si>
    <t>失</t>
    <rPh sb="0" eb="1">
      <t>シツ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</si>
  <si>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</si>
  <si>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</si>
  <si>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</si>
  <si>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</si>
  <si>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</si>
  <si>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</si>
  <si>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</si>
  <si>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</si>
  <si>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</si>
  <si>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清水六</t>
    <rPh sb="0" eb="2">
      <t>シミズ</t>
    </rPh>
    <rPh sb="2" eb="3">
      <t>ロク</t>
    </rPh>
    <phoneticPr fontId="1"/>
  </si>
  <si>
    <t>興由蒲</t>
    <rPh sb="0" eb="1">
      <t>コウ</t>
    </rPh>
    <rPh sb="1" eb="2">
      <t>ヨシ</t>
    </rPh>
    <rPh sb="2" eb="3">
      <t>ガマ</t>
    </rPh>
    <phoneticPr fontId="1"/>
  </si>
  <si>
    <t>-</t>
  </si>
  <si>
    <t>位</t>
    <rPh sb="0" eb="1">
      <t>イ</t>
    </rPh>
    <phoneticPr fontId="1"/>
  </si>
  <si>
    <t>要項の結果を入れれば自動で反映されるようになっています。関数間違いありましたらすみません。</t>
    <rPh sb="0" eb="2">
      <t>ヨウコウ</t>
    </rPh>
    <rPh sb="3" eb="5">
      <t>ケッカ</t>
    </rPh>
    <rPh sb="6" eb="7">
      <t>イ</t>
    </rPh>
    <rPh sb="10" eb="12">
      <t>ジドウ</t>
    </rPh>
    <rPh sb="13" eb="15">
      <t>ハンエイ</t>
    </rPh>
    <rPh sb="28" eb="30">
      <t>カンスウ</t>
    </rPh>
    <rPh sb="30" eb="32">
      <t>マチガ</t>
    </rPh>
    <phoneticPr fontId="1"/>
  </si>
  <si>
    <t>10月22日(日)　会場：六中
（10月29日(日)　会場：一中)</t>
    <rPh sb="2" eb="3">
      <t>ガツ</t>
    </rPh>
    <rPh sb="5" eb="6">
      <t>ニチ</t>
    </rPh>
    <rPh sb="7" eb="8">
      <t>ニチ</t>
    </rPh>
    <rPh sb="10" eb="12">
      <t>カイジョウ</t>
    </rPh>
    <rPh sb="13" eb="15">
      <t>ロクチュウ</t>
    </rPh>
    <rPh sb="19" eb="20">
      <t>ガツ</t>
    </rPh>
    <rPh sb="22" eb="23">
      <t>ニチ</t>
    </rPh>
    <rPh sb="24" eb="25">
      <t>ニチ</t>
    </rPh>
    <rPh sb="27" eb="29">
      <t>カイジョウ</t>
    </rPh>
    <rPh sb="30" eb="32">
      <t>イッチュウ</t>
    </rPh>
    <phoneticPr fontId="1"/>
  </si>
  <si>
    <t>10月22日(日)　会場：三中
(10月29日(日)　会場：三中)</t>
    <rPh sb="2" eb="3">
      <t>ガツ</t>
    </rPh>
    <rPh sb="5" eb="6">
      <t>ニチ</t>
    </rPh>
    <rPh sb="7" eb="8">
      <t>ニチ</t>
    </rPh>
    <rPh sb="10" eb="12">
      <t>カイジョウ</t>
    </rPh>
    <rPh sb="13" eb="15">
      <t>サンチュウ</t>
    </rPh>
    <rPh sb="24" eb="25">
      <t>ニチ</t>
    </rPh>
    <phoneticPr fontId="1"/>
  </si>
  <si>
    <r>
      <t xml:space="preserve">10月28日(土)　会場：三中
(10月29日(日)　会場：三中)
</t>
    </r>
    <r>
      <rPr>
        <sz val="10"/>
        <color theme="1"/>
        <rFont val="ＤＦ平成ゴシック体W5"/>
        <family val="3"/>
        <charset val="128"/>
      </rPr>
      <t>追加予備</t>
    </r>
    <r>
      <rPr>
        <sz val="14"/>
        <color theme="1"/>
        <rFont val="ＤＦ平成ゴシック体W5"/>
        <family val="3"/>
        <charset val="128"/>
      </rPr>
      <t>(11月3日(金/祝)　会場：　)</t>
    </r>
    <rPh sb="2" eb="3">
      <t>ガツ</t>
    </rPh>
    <rPh sb="5" eb="6">
      <t>ニチ</t>
    </rPh>
    <rPh sb="7" eb="8">
      <t>ド</t>
    </rPh>
    <rPh sb="10" eb="12">
      <t>カイジョウ</t>
    </rPh>
    <rPh sb="13" eb="15">
      <t>サンチュウ</t>
    </rPh>
    <rPh sb="19" eb="20">
      <t>ガツ</t>
    </rPh>
    <rPh sb="22" eb="23">
      <t>ニチ</t>
    </rPh>
    <rPh sb="24" eb="25">
      <t>ニチ</t>
    </rPh>
    <rPh sb="27" eb="29">
      <t>カイジョウ</t>
    </rPh>
    <rPh sb="30" eb="32">
      <t>サンチュウ</t>
    </rPh>
    <rPh sb="34" eb="36">
      <t>ツイカ</t>
    </rPh>
    <phoneticPr fontId="1"/>
  </si>
  <si>
    <r>
      <t xml:space="preserve">10月28日(土)　会場：一中
(10月29日(日)　会場：一中)
</t>
    </r>
    <r>
      <rPr>
        <sz val="10"/>
        <color theme="1"/>
        <rFont val="ＤＦ平成ゴシック体W5"/>
        <family val="3"/>
        <charset val="128"/>
      </rPr>
      <t>追加予備</t>
    </r>
    <r>
      <rPr>
        <sz val="14"/>
        <color theme="1"/>
        <rFont val="ＤＦ平成ゴシック体W5"/>
        <family val="3"/>
        <charset val="128"/>
      </rPr>
      <t>(11月3日(金/祝)　会場：　)</t>
    </r>
    <rPh sb="2" eb="3">
      <t>ガツ</t>
    </rPh>
    <rPh sb="5" eb="6">
      <t>ニチ</t>
    </rPh>
    <rPh sb="7" eb="8">
      <t>ド</t>
    </rPh>
    <rPh sb="10" eb="12">
      <t>カイジョウ</t>
    </rPh>
    <rPh sb="13" eb="15">
      <t>イッチュウ</t>
    </rPh>
    <rPh sb="19" eb="20">
      <t>ガツ</t>
    </rPh>
    <rPh sb="22" eb="23">
      <t>ニチ</t>
    </rPh>
    <rPh sb="24" eb="25">
      <t>ニチ</t>
    </rPh>
    <rPh sb="27" eb="29">
      <t>カイジョウ</t>
    </rPh>
    <rPh sb="30" eb="32">
      <t>イッチュウ</t>
    </rPh>
    <rPh sb="34" eb="36">
      <t>ツイカ</t>
    </rPh>
    <rPh sb="36" eb="38">
      <t>ヨビ</t>
    </rPh>
    <rPh sb="45" eb="46">
      <t>キン</t>
    </rPh>
    <rPh sb="47" eb="48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</si>
</sst>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ＤＦ平成ゴシック体W5"/>
      <family val="3"/>
      <charset val="128"/>
    </font>
    <font>
      <sz val="12"/>
      <color theme="1"/>
      <name val="ＤＦ平成ゴシック体W5"/>
      <family val="3"/>
      <charset val="128"/>
    </font>
    <font>
      <sz val="11"/>
      <color theme="1"/>
      <name val="ＤＦ平成ゴシック体W5"/>
      <family val="3"/>
      <charset val="128"/>
    </font>
    <font>
      <sz val="14"/>
      <color theme="1"/>
      <name val="ＤＦ平成ゴシック体W5"/>
      <family val="3"/>
      <charset val="128"/>
    </font>
    <font>
      <sz val="24"/>
      <color theme="1"/>
      <name val="ＤＦ平成ゴシック体W5"/>
      <family val="3"/>
      <charset val="128"/>
    </font>
    <font>
      <sz val="24"/>
      <color theme="1"/>
      <name val="ＤＨＰ特太ゴシック体"/>
      <family val="3"/>
      <charset val="128"/>
    </font>
    <font>
      <sz val="24"/>
      <color theme="1"/>
      <name val="游ゴシック"/>
      <family val="3"/>
      <charset val="128"/>
      <scheme val="minor"/>
    </font>
    <font>
      <sz val="28"/>
      <color theme="1"/>
      <name val="ＤＨＰ特太ゴシック体"/>
      <family val="3"/>
      <charset val="128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ＤＦ平成ゴシック体W5"/>
      <family val="3"/>
      <charset val="128"/>
    </font>
    <font>
      <b/>
      <sz val="16"/>
      <color theme="1"/>
      <name val="ＤＦ平成ゴシック体W5"/>
      <family val="3"/>
      <charset val="128"/>
    </font>
    <font>
      <sz val="17"/>
      <color theme="1"/>
      <name val="ＤＦ平成ゴシック体W5"/>
      <family val="3"/>
      <charset val="128"/>
    </font>
    <font>
      <sz val="11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ＤＦ平成ゴシック体W5"/>
      <family val="3"/>
      <charset val="128"/>
    </font>
    <font>
      <sz val="6"/>
      <color theme="1"/>
      <name val="ＤＦ平成ゴシック体W5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ＤＦ平成ゴシック体W5"/>
      <family val="3"/>
      <charset val="128"/>
    </font>
    <font>
      <b/>
      <sz val="14"/>
      <color theme="1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9" fontId="16" fillId="0" borderId="0" applyFont="0" applyFill="0" applyBorder="0" applyAlignment="0" applyProtection="0">
      <alignment vertical="center"/>
    </xf>
  </cellStyleXfs>
  <cellXfs count="17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>
      <alignment vertical="center"/>
    </xf>
    <xf numFmtId="0" fontId="8" fillId="0" borderId="1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2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5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0" fontId="0" fillId="4" borderId="33" xfId="0" applyFill="1" applyBorder="1">
      <alignment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20" fillId="6" borderId="39" xfId="0" applyFont="1" applyFill="1" applyBorder="1">
      <alignment vertical="center"/>
    </xf>
    <xf numFmtId="0" fontId="20" fillId="6" borderId="40" xfId="0" applyFont="1" applyFill="1" applyBorder="1">
      <alignment vertical="center"/>
    </xf>
    <xf numFmtId="0" fontId="20" fillId="6" borderId="41" xfId="0" applyFont="1" applyFill="1" applyBorder="1">
      <alignment vertical="center"/>
    </xf>
    <xf numFmtId="0" fontId="0" fillId="6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0" fillId="6" borderId="48" xfId="0" applyFont="1" applyFill="1" applyBorder="1" applyAlignment="1">
      <alignment horizontal="center" vertical="center"/>
    </xf>
    <xf numFmtId="0" fontId="20" fillId="6" borderId="31" xfId="0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22" fillId="7" borderId="4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20" fontId="4" fillId="3" borderId="29" xfId="0" applyNumberFormat="1" applyFont="1" applyFill="1" applyBorder="1" applyAlignment="1">
      <alignment horizontal="center" vertical="center" shrinkToFit="1"/>
    </xf>
    <xf numFmtId="20" fontId="4" fillId="3" borderId="30" xfId="0" applyNumberFormat="1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18" fillId="0" borderId="29" xfId="0" applyFont="1" applyFill="1" applyBorder="1" applyAlignment="1">
      <alignment horizontal="center" vertical="center" shrinkToFit="1"/>
    </xf>
    <xf numFmtId="0" fontId="18" fillId="0" borderId="31" xfId="0" applyFont="1" applyFill="1" applyBorder="1" applyAlignment="1">
      <alignment horizontal="center" vertical="center" shrinkToFit="1"/>
    </xf>
    <xf numFmtId="0" fontId="18" fillId="0" borderId="3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20" fontId="4" fillId="3" borderId="2" xfId="0" applyNumberFormat="1" applyFont="1" applyFill="1" applyBorder="1" applyAlignment="1">
      <alignment horizontal="center" vertical="center" shrinkToFit="1"/>
    </xf>
    <xf numFmtId="20" fontId="4" fillId="3" borderId="3" xfId="0" applyNumberFormat="1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20" fontId="4" fillId="0" borderId="29" xfId="0" applyNumberFormat="1" applyFont="1" applyBorder="1" applyAlignment="1">
      <alignment horizontal="center" vertical="center" shrinkToFit="1"/>
    </xf>
    <xf numFmtId="20" fontId="4" fillId="0" borderId="30" xfId="0" applyNumberFormat="1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20" fontId="4" fillId="0" borderId="2" xfId="0" applyNumberFormat="1" applyFont="1" applyBorder="1" applyAlignment="1">
      <alignment horizontal="center" vertical="center" shrinkToFit="1"/>
    </xf>
    <xf numFmtId="20" fontId="4" fillId="0" borderId="3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4" fontId="3" fillId="0" borderId="0" xfId="0" applyNumberFormat="1" applyFont="1" applyAlignment="1">
      <alignment horizontal="center" vertical="center"/>
    </xf>
    <xf numFmtId="0" fontId="23" fillId="0" borderId="15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13" fillId="2" borderId="4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0" fillId="4" borderId="34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47" xfId="0" applyFill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0" fillId="7" borderId="48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20" fillId="7" borderId="49" xfId="0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</cellXfs>
  <cellStyles count="3">
    <cellStyle name="パーセント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2"/>
  <sheetViews>
    <sheetView tabSelected="1" view="pageBreakPreview" zoomScaleSheetLayoutView="100" workbookViewId="0">
      <selection sqref="A1:X1"/>
    </sheetView>
  </sheetViews>
  <sheetFormatPr defaultRowHeight="13.5"/>
  <cols>
    <col min="1" max="4" width="4.625" style="2" customWidth="1"/>
    <col min="5" max="5" width="2.125" style="2" customWidth="1"/>
    <col min="6" max="6" width="1.625" style="2" customWidth="1"/>
    <col min="7" max="7" width="2.125" style="2" customWidth="1"/>
    <col min="8" max="15" width="4.625" style="2" customWidth="1"/>
    <col min="16" max="16" width="2.125" style="2" customWidth="1"/>
    <col min="17" max="17" width="1.625" style="2" customWidth="1"/>
    <col min="18" max="18" width="2.125" style="2" customWidth="1"/>
    <col min="19" max="25" width="4.625" style="2" customWidth="1"/>
    <col min="26" max="16384" width="9" style="2"/>
  </cols>
  <sheetData>
    <row r="1" spans="1:26" s="21" customFormat="1" ht="21.95" customHeight="1">
      <c r="A1" s="111" t="s">
        <v>52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20"/>
    </row>
    <row r="2" spans="1:26" s="1" customFormat="1" ht="17.100000000000001" customHeight="1"/>
    <row r="3" spans="1:26" s="1" customFormat="1" ht="17.100000000000001" customHeight="1">
      <c r="A3" s="112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1:26" s="1" customFormat="1" ht="17.100000000000001" customHeight="1"/>
    <row r="5" spans="1:26" s="1" customFormat="1" ht="17.100000000000001" customHeight="1">
      <c r="A5" s="112" t="s">
        <v>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6" s="1" customFormat="1" ht="17.100000000000001" customHeight="1"/>
    <row r="7" spans="1:26" s="1" customFormat="1" ht="17.100000000000001" customHeight="1">
      <c r="A7" s="112" t="s">
        <v>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Z7" s="1" t="str">
        <f>IF(要項!E57="","",)</f>
        <v/>
      </c>
    </row>
    <row r="8" spans="1:26" s="1" customFormat="1" ht="17.100000000000001" customHeight="1">
      <c r="C8" s="24"/>
      <c r="D8" s="24" t="s">
        <v>58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</row>
    <row r="9" spans="1:26" s="1" customFormat="1" ht="17.100000000000001" customHeight="1">
      <c r="C9" s="25"/>
      <c r="D9" s="24" t="s">
        <v>70</v>
      </c>
      <c r="E9" s="25"/>
      <c r="F9" s="25"/>
      <c r="G9" s="25"/>
      <c r="H9" s="25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</row>
    <row r="10" spans="1:26" s="1" customFormat="1" ht="17.100000000000001" customHeight="1">
      <c r="C10" s="33"/>
      <c r="D10" s="33"/>
      <c r="E10" s="33"/>
      <c r="F10" s="33"/>
      <c r="G10" s="33"/>
      <c r="H10" s="33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6" s="1" customFormat="1" ht="17.100000000000001" customHeight="1">
      <c r="A11" s="112" t="s">
        <v>6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6" s="1" customFormat="1" ht="17.100000000000001" customHeight="1">
      <c r="B12" s="114" t="s">
        <v>7</v>
      </c>
      <c r="C12" s="114"/>
      <c r="D12" s="114"/>
      <c r="E12" s="114"/>
      <c r="G12" s="1" t="s">
        <v>30</v>
      </c>
    </row>
    <row r="13" spans="1:26" s="1" customFormat="1" ht="17.100000000000001" customHeight="1">
      <c r="B13" s="114" t="s">
        <v>8</v>
      </c>
      <c r="C13" s="114"/>
      <c r="D13" s="114"/>
      <c r="E13" s="114"/>
      <c r="G13" s="1" t="s">
        <v>9</v>
      </c>
    </row>
    <row r="14" spans="1:26" s="1" customFormat="1" ht="17.100000000000001" customHeight="1">
      <c r="G14" s="23" t="s">
        <v>10</v>
      </c>
    </row>
    <row r="15" spans="1:26" s="1" customFormat="1" ht="17.100000000000001" customHeight="1">
      <c r="B15" s="112" t="s">
        <v>11</v>
      </c>
      <c r="C15" s="112"/>
      <c r="D15" s="112"/>
      <c r="E15" s="112"/>
      <c r="F15" s="24"/>
      <c r="G15" s="1" t="s">
        <v>38</v>
      </c>
      <c r="H15" s="24"/>
    </row>
    <row r="16" spans="1:26" s="1" customFormat="1" ht="17.100000000000001" customHeight="1">
      <c r="B16" s="112" t="s">
        <v>39</v>
      </c>
      <c r="C16" s="112"/>
      <c r="D16" s="112"/>
      <c r="E16" s="112"/>
      <c r="F16" s="24"/>
      <c r="G16" s="1" t="s">
        <v>35</v>
      </c>
      <c r="H16" s="24"/>
    </row>
    <row r="17" spans="2:8" s="1" customFormat="1" ht="17.100000000000001" customHeight="1">
      <c r="C17" s="25"/>
      <c r="D17" s="25"/>
      <c r="E17" s="25"/>
      <c r="F17" s="25"/>
      <c r="G17" s="1" t="s">
        <v>33</v>
      </c>
      <c r="H17" s="25"/>
    </row>
    <row r="18" spans="2:8" s="1" customFormat="1" ht="17.100000000000001" customHeight="1">
      <c r="C18" s="29"/>
      <c r="D18" s="29"/>
      <c r="E18" s="29"/>
      <c r="F18" s="29"/>
      <c r="G18" s="1" t="s">
        <v>36</v>
      </c>
      <c r="H18" s="29"/>
    </row>
    <row r="19" spans="2:8" s="1" customFormat="1" ht="17.100000000000001" customHeight="1">
      <c r="C19" s="24"/>
      <c r="D19" s="24"/>
      <c r="E19" s="24"/>
      <c r="F19" s="24"/>
      <c r="G19" s="24" t="s">
        <v>34</v>
      </c>
      <c r="H19" s="24"/>
    </row>
    <row r="20" spans="2:8" s="1" customFormat="1" ht="17.100000000000001" customHeight="1">
      <c r="B20" s="114" t="s">
        <v>12</v>
      </c>
      <c r="C20" s="114"/>
      <c r="D20" s="114"/>
      <c r="E20" s="114"/>
      <c r="G20" s="1" t="s">
        <v>37</v>
      </c>
    </row>
    <row r="21" spans="2:8" s="1" customFormat="1" ht="17.100000000000001" customHeight="1">
      <c r="B21" s="114" t="s">
        <v>13</v>
      </c>
      <c r="C21" s="114"/>
      <c r="D21" s="114"/>
      <c r="E21" s="114"/>
      <c r="G21" s="1" t="s">
        <v>14</v>
      </c>
    </row>
    <row r="22" spans="2:8" s="1" customFormat="1" ht="17.100000000000001" customHeight="1">
      <c r="B22" s="114" t="s">
        <v>15</v>
      </c>
      <c r="C22" s="114"/>
      <c r="D22" s="114"/>
      <c r="E22" s="114"/>
      <c r="G22" s="1" t="s">
        <v>16</v>
      </c>
    </row>
    <row r="23" spans="2:8" s="1" customFormat="1" ht="17.100000000000001" customHeight="1">
      <c r="B23" s="114" t="s">
        <v>17</v>
      </c>
      <c r="C23" s="114"/>
      <c r="D23" s="114"/>
      <c r="E23" s="114"/>
      <c r="G23" s="1" t="s">
        <v>18</v>
      </c>
    </row>
    <row r="24" spans="2:8" s="1" customFormat="1" ht="17.100000000000001" customHeight="1">
      <c r="B24" s="114" t="s">
        <v>19</v>
      </c>
      <c r="C24" s="114"/>
      <c r="D24" s="114"/>
      <c r="E24" s="114"/>
      <c r="G24" s="1" t="s">
        <v>31</v>
      </c>
    </row>
    <row r="25" spans="2:8" s="1" customFormat="1" ht="17.100000000000001" customHeight="1">
      <c r="B25" s="114" t="s">
        <v>20</v>
      </c>
      <c r="C25" s="114"/>
      <c r="D25" s="114"/>
      <c r="E25" s="114"/>
      <c r="G25" s="1" t="s">
        <v>21</v>
      </c>
    </row>
    <row r="26" spans="2:8" s="1" customFormat="1" ht="17.100000000000001" customHeight="1">
      <c r="B26" s="22"/>
      <c r="C26" s="22"/>
      <c r="D26" s="22"/>
      <c r="E26" s="22"/>
      <c r="G26" s="1" t="s">
        <v>22</v>
      </c>
    </row>
    <row r="27" spans="2:8" s="1" customFormat="1" ht="17.100000000000001" customHeight="1">
      <c r="B27" s="114" t="s">
        <v>23</v>
      </c>
      <c r="C27" s="114"/>
      <c r="D27" s="114"/>
      <c r="E27" s="114"/>
      <c r="G27" s="1" t="s">
        <v>24</v>
      </c>
    </row>
    <row r="28" spans="2:8" s="1" customFormat="1" ht="17.100000000000001" customHeight="1">
      <c r="B28" s="31"/>
      <c r="C28" s="31"/>
      <c r="D28" s="31"/>
      <c r="E28" s="31"/>
      <c r="G28" s="1" t="s">
        <v>32</v>
      </c>
    </row>
    <row r="29" spans="2:8" s="1" customFormat="1" ht="17.100000000000001" customHeight="1">
      <c r="B29" s="114" t="s">
        <v>27</v>
      </c>
      <c r="C29" s="114"/>
      <c r="D29" s="114"/>
      <c r="E29" s="114"/>
      <c r="G29" s="1" t="s">
        <v>29</v>
      </c>
    </row>
    <row r="30" spans="2:8" s="1" customFormat="1" ht="17.100000000000001" customHeight="1">
      <c r="B30" s="114"/>
      <c r="C30" s="114"/>
      <c r="D30" s="114"/>
      <c r="E30" s="114"/>
    </row>
    <row r="31" spans="2:8" s="1" customFormat="1" ht="17.100000000000001" customHeight="1"/>
    <row r="32" spans="2:8" s="1" customFormat="1" ht="17.100000000000001" customHeight="1">
      <c r="B32" s="22"/>
      <c r="C32" s="22"/>
      <c r="D32" s="22"/>
      <c r="E32" s="22"/>
    </row>
    <row r="33" spans="1:24" s="1" customFormat="1" ht="17.100000000000001" customHeight="1"/>
    <row r="34" spans="1:24" s="1" customFormat="1" ht="17.100000000000001" customHeight="1"/>
    <row r="35" spans="1:24" s="1" customFormat="1" ht="17.100000000000001" customHeight="1"/>
    <row r="36" spans="1:24" s="1" customFormat="1" ht="17.100000000000001" customHeight="1"/>
    <row r="37" spans="1:24" s="1" customFormat="1" ht="17.100000000000001" customHeight="1">
      <c r="B37" s="28"/>
      <c r="C37" s="28"/>
      <c r="D37" s="28"/>
      <c r="E37" s="28"/>
    </row>
    <row r="38" spans="1:24" s="1" customFormat="1" ht="17.100000000000001" customHeight="1">
      <c r="U38" s="26"/>
      <c r="V38" s="26"/>
      <c r="W38" s="26"/>
    </row>
    <row r="39" spans="1:24" s="1" customFormat="1" ht="17.100000000000001" customHeight="1">
      <c r="B39" s="28"/>
      <c r="C39" s="28"/>
      <c r="D39" s="28"/>
      <c r="E39" s="28"/>
      <c r="U39" s="26"/>
      <c r="V39" s="26"/>
      <c r="W39" s="26"/>
    </row>
    <row r="40" spans="1:24" s="1" customFormat="1" ht="17.100000000000001" customHeight="1">
      <c r="H40" s="2"/>
    </row>
    <row r="41" spans="1:24" s="1" customFormat="1" ht="17.100000000000001" customHeight="1">
      <c r="B41" s="28"/>
      <c r="C41" s="28"/>
      <c r="D41" s="28"/>
      <c r="E41" s="28"/>
    </row>
    <row r="42" spans="1:24" s="1" customFormat="1" ht="17.100000000000001" customHeight="1">
      <c r="A42" s="112" t="s">
        <v>40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</row>
    <row r="43" spans="1:24" s="1" customFormat="1" ht="17.100000000000001" customHeight="1" thickBot="1">
      <c r="A43" s="113" t="s">
        <v>41</v>
      </c>
      <c r="B43" s="113"/>
      <c r="C43" s="113"/>
      <c r="D43" s="113"/>
      <c r="T43" s="105"/>
      <c r="U43" s="105"/>
      <c r="V43" s="115"/>
      <c r="W43" s="115"/>
      <c r="X43" s="115"/>
    </row>
    <row r="44" spans="1:24" s="1" customFormat="1" ht="24.95" customHeight="1">
      <c r="A44" s="105"/>
      <c r="B44" s="105"/>
      <c r="C44" s="121" t="s">
        <v>66</v>
      </c>
      <c r="D44" s="122"/>
      <c r="E44" s="122"/>
      <c r="F44" s="122"/>
      <c r="G44" s="123"/>
      <c r="H44" s="124" t="s">
        <v>59</v>
      </c>
      <c r="I44" s="122"/>
      <c r="J44" s="123"/>
      <c r="K44" s="124" t="s">
        <v>60</v>
      </c>
      <c r="L44" s="122"/>
      <c r="M44" s="123"/>
      <c r="N44" s="124" t="s">
        <v>61</v>
      </c>
      <c r="O44" s="122"/>
      <c r="P44" s="122"/>
      <c r="Q44" s="122"/>
      <c r="R44" s="125"/>
      <c r="S44" s="103"/>
      <c r="T44" s="104"/>
      <c r="U44" s="104"/>
      <c r="V44" s="30"/>
      <c r="W44" s="30"/>
    </row>
    <row r="45" spans="1:24" s="1" customFormat="1" ht="24.95" customHeight="1" thickBot="1">
      <c r="A45" s="105"/>
      <c r="B45" s="105"/>
      <c r="C45" s="106" t="s">
        <v>62</v>
      </c>
      <c r="D45" s="107"/>
      <c r="E45" s="107"/>
      <c r="F45" s="107"/>
      <c r="G45" s="108"/>
      <c r="H45" s="109" t="s">
        <v>63</v>
      </c>
      <c r="I45" s="107"/>
      <c r="J45" s="108"/>
      <c r="K45" s="109" t="s">
        <v>64</v>
      </c>
      <c r="L45" s="107"/>
      <c r="M45" s="108"/>
      <c r="N45" s="109" t="s">
        <v>65</v>
      </c>
      <c r="O45" s="107"/>
      <c r="P45" s="107"/>
      <c r="Q45" s="107"/>
      <c r="R45" s="110"/>
      <c r="S45" s="103"/>
      <c r="T45" s="104"/>
      <c r="U45" s="104"/>
      <c r="V45" s="30"/>
      <c r="W45" s="30"/>
    </row>
    <row r="46" spans="1:24" s="1" customFormat="1" ht="17.100000000000001" customHeight="1" thickBot="1"/>
    <row r="47" spans="1:24" s="1" customFormat="1" ht="37.5" customHeight="1">
      <c r="A47" s="79" t="s">
        <v>42</v>
      </c>
      <c r="B47" s="80"/>
      <c r="C47" s="83" t="s">
        <v>67</v>
      </c>
      <c r="D47" s="84"/>
      <c r="E47" s="84"/>
      <c r="F47" s="84"/>
      <c r="G47" s="84"/>
      <c r="H47" s="84"/>
      <c r="I47" s="84"/>
      <c r="J47" s="84"/>
      <c r="K47" s="84"/>
      <c r="L47" s="84"/>
      <c r="M47" s="85"/>
      <c r="N47" s="83" t="s">
        <v>68</v>
      </c>
      <c r="O47" s="84"/>
      <c r="P47" s="84"/>
      <c r="Q47" s="84"/>
      <c r="R47" s="84"/>
      <c r="S47" s="84"/>
      <c r="T47" s="84"/>
      <c r="U47" s="84"/>
      <c r="V47" s="84"/>
      <c r="W47" s="84"/>
      <c r="X47" s="85"/>
    </row>
    <row r="48" spans="1:24" s="1" customFormat="1" ht="19.5" customHeight="1" thickBot="1">
      <c r="A48" s="81"/>
      <c r="B48" s="82"/>
      <c r="C48" s="86" t="s">
        <v>43</v>
      </c>
      <c r="D48" s="87"/>
      <c r="E48" s="87"/>
      <c r="F48" s="87"/>
      <c r="G48" s="87"/>
      <c r="H48" s="87"/>
      <c r="I48" s="87"/>
      <c r="J48" s="87" t="s">
        <v>44</v>
      </c>
      <c r="K48" s="87"/>
      <c r="L48" s="87"/>
      <c r="M48" s="88"/>
      <c r="N48" s="86" t="s">
        <v>43</v>
      </c>
      <c r="O48" s="87"/>
      <c r="P48" s="87"/>
      <c r="Q48" s="87"/>
      <c r="R48" s="87"/>
      <c r="S48" s="87"/>
      <c r="T48" s="87"/>
      <c r="U48" s="87" t="s">
        <v>44</v>
      </c>
      <c r="V48" s="87"/>
      <c r="W48" s="87"/>
      <c r="X48" s="88"/>
    </row>
    <row r="49" spans="1:24" s="1" customFormat="1" ht="25.5" customHeight="1">
      <c r="A49" s="101">
        <v>0.375</v>
      </c>
      <c r="B49" s="102"/>
      <c r="C49" s="76" t="str">
        <f>C44</f>
        <v>袖・庵・飯</v>
      </c>
      <c r="D49" s="76"/>
      <c r="E49" s="36"/>
      <c r="F49" s="37" t="s">
        <v>47</v>
      </c>
      <c r="G49" s="36"/>
      <c r="H49" s="76" t="str">
        <f>K44</f>
        <v>八中</v>
      </c>
      <c r="I49" s="76"/>
      <c r="J49" s="91" t="str">
        <f>C50</f>
        <v>翔洋</v>
      </c>
      <c r="K49" s="92"/>
      <c r="L49" s="77" t="str">
        <f>H50</f>
        <v>日本平</v>
      </c>
      <c r="M49" s="78"/>
      <c r="N49" s="97" t="str">
        <f>C45</f>
        <v>七中</v>
      </c>
      <c r="O49" s="98"/>
      <c r="P49" s="36"/>
      <c r="Q49" s="37" t="s">
        <v>47</v>
      </c>
      <c r="R49" s="36"/>
      <c r="S49" s="98" t="str">
        <f>K45</f>
        <v>清水Ｃ</v>
      </c>
      <c r="T49" s="99"/>
      <c r="U49" s="91" t="str">
        <f>N50</f>
        <v>六中</v>
      </c>
      <c r="V49" s="92"/>
      <c r="W49" s="92" t="str">
        <f>S50</f>
        <v>蒲・由・興</v>
      </c>
      <c r="X49" s="100"/>
    </row>
    <row r="50" spans="1:24" s="1" customFormat="1" ht="25.5" customHeight="1">
      <c r="A50" s="95">
        <v>0.4236111111111111</v>
      </c>
      <c r="B50" s="96"/>
      <c r="C50" s="72" t="str">
        <f>H44</f>
        <v>翔洋</v>
      </c>
      <c r="D50" s="72"/>
      <c r="E50" s="38"/>
      <c r="F50" s="39" t="s">
        <v>48</v>
      </c>
      <c r="G50" s="38"/>
      <c r="H50" s="72" t="str">
        <f>N44</f>
        <v>日本平</v>
      </c>
      <c r="I50" s="72"/>
      <c r="J50" s="73" t="str">
        <f>C49</f>
        <v>袖・庵・飯</v>
      </c>
      <c r="K50" s="74"/>
      <c r="L50" s="74" t="str">
        <f>H49</f>
        <v>八中</v>
      </c>
      <c r="M50" s="75"/>
      <c r="N50" s="93" t="str">
        <f>H45</f>
        <v>六中</v>
      </c>
      <c r="O50" s="72"/>
      <c r="P50" s="38"/>
      <c r="Q50" s="39" t="s">
        <v>46</v>
      </c>
      <c r="R50" s="38"/>
      <c r="S50" s="72" t="str">
        <f>N45</f>
        <v>蒲・由・興</v>
      </c>
      <c r="T50" s="94"/>
      <c r="U50" s="73" t="str">
        <f>N49</f>
        <v>七中</v>
      </c>
      <c r="V50" s="74"/>
      <c r="W50" s="74" t="str">
        <f>S49</f>
        <v>清水Ｃ</v>
      </c>
      <c r="X50" s="75"/>
    </row>
    <row r="51" spans="1:24" s="1" customFormat="1" ht="25.5" customHeight="1">
      <c r="A51" s="95">
        <v>0.52777777777777779</v>
      </c>
      <c r="B51" s="96"/>
      <c r="C51" s="76" t="str">
        <f>C44</f>
        <v>袖・庵・飯</v>
      </c>
      <c r="D51" s="76"/>
      <c r="E51" s="36"/>
      <c r="F51" s="39" t="s">
        <v>46</v>
      </c>
      <c r="G51" s="36"/>
      <c r="H51" s="76" t="str">
        <f>N44</f>
        <v>日本平</v>
      </c>
      <c r="I51" s="76"/>
      <c r="J51" s="73" t="str">
        <f>H52</f>
        <v>八中</v>
      </c>
      <c r="K51" s="74"/>
      <c r="L51" s="77" t="str">
        <f>C52</f>
        <v>翔洋</v>
      </c>
      <c r="M51" s="78"/>
      <c r="N51" s="93" t="str">
        <f>C45</f>
        <v>七中</v>
      </c>
      <c r="O51" s="72"/>
      <c r="P51" s="36"/>
      <c r="Q51" s="37" t="s">
        <v>45</v>
      </c>
      <c r="R51" s="36"/>
      <c r="S51" s="72" t="str">
        <f>N45</f>
        <v>蒲・由・興</v>
      </c>
      <c r="T51" s="94"/>
      <c r="U51" s="73" t="str">
        <f>S52</f>
        <v>清水Ｃ</v>
      </c>
      <c r="V51" s="74"/>
      <c r="W51" s="74" t="str">
        <f>N52</f>
        <v>六中</v>
      </c>
      <c r="X51" s="75"/>
    </row>
    <row r="52" spans="1:24" s="1" customFormat="1" ht="25.5" customHeight="1">
      <c r="A52" s="95">
        <v>0.57638888888888895</v>
      </c>
      <c r="B52" s="96"/>
      <c r="C52" s="72" t="str">
        <f>H44</f>
        <v>翔洋</v>
      </c>
      <c r="D52" s="72"/>
      <c r="E52" s="38"/>
      <c r="F52" s="39" t="s">
        <v>45</v>
      </c>
      <c r="G52" s="38"/>
      <c r="H52" s="72" t="str">
        <f>K44</f>
        <v>八中</v>
      </c>
      <c r="I52" s="72"/>
      <c r="J52" s="73" t="str">
        <f>H51</f>
        <v>日本平</v>
      </c>
      <c r="K52" s="74"/>
      <c r="L52" s="74" t="str">
        <f>C51</f>
        <v>袖・庵・飯</v>
      </c>
      <c r="M52" s="75"/>
      <c r="N52" s="93" t="str">
        <f>H45</f>
        <v>六中</v>
      </c>
      <c r="O52" s="72"/>
      <c r="P52" s="38"/>
      <c r="Q52" s="39" t="s">
        <v>45</v>
      </c>
      <c r="R52" s="38"/>
      <c r="S52" s="72" t="str">
        <f>K45</f>
        <v>清水Ｃ</v>
      </c>
      <c r="T52" s="94"/>
      <c r="U52" s="73" t="str">
        <f>S51</f>
        <v>蒲・由・興</v>
      </c>
      <c r="V52" s="74"/>
      <c r="W52" s="74" t="str">
        <f>N51</f>
        <v>七中</v>
      </c>
      <c r="X52" s="75"/>
    </row>
    <row r="53" spans="1:24" s="1" customFormat="1" ht="17.100000000000001" customHeight="1" thickBot="1"/>
    <row r="54" spans="1:24" s="1" customFormat="1" ht="37.5" customHeight="1">
      <c r="A54" s="79" t="s">
        <v>49</v>
      </c>
      <c r="B54" s="80"/>
      <c r="C54" s="83" t="s">
        <v>96</v>
      </c>
      <c r="D54" s="84"/>
      <c r="E54" s="84"/>
      <c r="F54" s="84"/>
      <c r="G54" s="84"/>
      <c r="H54" s="84"/>
      <c r="I54" s="84"/>
      <c r="J54" s="84"/>
      <c r="K54" s="84"/>
      <c r="L54" s="84"/>
      <c r="M54" s="85"/>
      <c r="N54" s="83" t="s">
        <v>97</v>
      </c>
      <c r="O54" s="84"/>
      <c r="P54" s="84"/>
      <c r="Q54" s="84"/>
      <c r="R54" s="84"/>
      <c r="S54" s="84"/>
      <c r="T54" s="84"/>
      <c r="U54" s="84"/>
      <c r="V54" s="84"/>
      <c r="W54" s="84"/>
      <c r="X54" s="85"/>
    </row>
    <row r="55" spans="1:24" s="1" customFormat="1" ht="19.5" customHeight="1" thickBot="1">
      <c r="A55" s="81"/>
      <c r="B55" s="82"/>
      <c r="C55" s="86" t="s">
        <v>43</v>
      </c>
      <c r="D55" s="87"/>
      <c r="E55" s="87"/>
      <c r="F55" s="87"/>
      <c r="G55" s="87"/>
      <c r="H55" s="87"/>
      <c r="I55" s="87"/>
      <c r="J55" s="87" t="s">
        <v>44</v>
      </c>
      <c r="K55" s="87"/>
      <c r="L55" s="87"/>
      <c r="M55" s="88"/>
      <c r="N55" s="86" t="s">
        <v>43</v>
      </c>
      <c r="O55" s="87"/>
      <c r="P55" s="87"/>
      <c r="Q55" s="87"/>
      <c r="R55" s="87"/>
      <c r="S55" s="87"/>
      <c r="T55" s="87"/>
      <c r="U55" s="87" t="s">
        <v>44</v>
      </c>
      <c r="V55" s="87"/>
      <c r="W55" s="87"/>
      <c r="X55" s="88"/>
    </row>
    <row r="56" spans="1:24" s="1" customFormat="1" ht="25.5" customHeight="1">
      <c r="A56" s="101">
        <v>0.375</v>
      </c>
      <c r="B56" s="102"/>
      <c r="C56" s="76" t="str">
        <f>C44</f>
        <v>袖・庵・飯</v>
      </c>
      <c r="D56" s="76"/>
      <c r="E56" s="36"/>
      <c r="F56" s="37" t="s">
        <v>47</v>
      </c>
      <c r="G56" s="36"/>
      <c r="H56" s="76" t="str">
        <f>C45</f>
        <v>七中</v>
      </c>
      <c r="I56" s="76"/>
      <c r="J56" s="91" t="str">
        <f>C57</f>
        <v>翔洋</v>
      </c>
      <c r="K56" s="92"/>
      <c r="L56" s="77" t="str">
        <f>H57</f>
        <v>六中</v>
      </c>
      <c r="M56" s="78"/>
      <c r="N56" s="97" t="str">
        <f>K44</f>
        <v>八中</v>
      </c>
      <c r="O56" s="98"/>
      <c r="P56" s="36"/>
      <c r="Q56" s="37" t="s">
        <v>47</v>
      </c>
      <c r="R56" s="36"/>
      <c r="S56" s="98" t="str">
        <f>K45</f>
        <v>清水Ｃ</v>
      </c>
      <c r="T56" s="99"/>
      <c r="U56" s="91" t="str">
        <f>N57</f>
        <v>日本平</v>
      </c>
      <c r="V56" s="92"/>
      <c r="W56" s="92" t="str">
        <f>S57</f>
        <v>蒲・由・興</v>
      </c>
      <c r="X56" s="100"/>
    </row>
    <row r="57" spans="1:24" s="1" customFormat="1" ht="25.5" customHeight="1">
      <c r="A57" s="95">
        <v>0.4236111111111111</v>
      </c>
      <c r="B57" s="96"/>
      <c r="C57" s="72" t="str">
        <f>H44</f>
        <v>翔洋</v>
      </c>
      <c r="D57" s="72"/>
      <c r="E57" s="38"/>
      <c r="F57" s="39" t="s">
        <v>48</v>
      </c>
      <c r="G57" s="38"/>
      <c r="H57" s="72" t="str">
        <f>H45</f>
        <v>六中</v>
      </c>
      <c r="I57" s="72"/>
      <c r="J57" s="73" t="str">
        <f>C56</f>
        <v>袖・庵・飯</v>
      </c>
      <c r="K57" s="74"/>
      <c r="L57" s="74" t="str">
        <f>H56</f>
        <v>七中</v>
      </c>
      <c r="M57" s="75"/>
      <c r="N57" s="93" t="str">
        <f>N44</f>
        <v>日本平</v>
      </c>
      <c r="O57" s="72"/>
      <c r="P57" s="38"/>
      <c r="Q57" s="39" t="s">
        <v>46</v>
      </c>
      <c r="R57" s="38"/>
      <c r="S57" s="72" t="str">
        <f>N45</f>
        <v>蒲・由・興</v>
      </c>
      <c r="T57" s="94"/>
      <c r="U57" s="73" t="str">
        <f>N56</f>
        <v>八中</v>
      </c>
      <c r="V57" s="74"/>
      <c r="W57" s="74" t="str">
        <f>S56</f>
        <v>清水Ｃ</v>
      </c>
      <c r="X57" s="75"/>
    </row>
    <row r="58" spans="1:24" s="1" customFormat="1" ht="25.5" customHeight="1">
      <c r="A58" s="95">
        <v>0.52777777777777779</v>
      </c>
      <c r="B58" s="96"/>
      <c r="C58" s="76" t="str">
        <f>C44</f>
        <v>袖・庵・飯</v>
      </c>
      <c r="D58" s="76"/>
      <c r="E58" s="36"/>
      <c r="F58" s="39" t="s">
        <v>46</v>
      </c>
      <c r="G58" s="36"/>
      <c r="H58" s="76" t="str">
        <f>H45</f>
        <v>六中</v>
      </c>
      <c r="I58" s="76"/>
      <c r="J58" s="73" t="str">
        <f>H59</f>
        <v>七中</v>
      </c>
      <c r="K58" s="74"/>
      <c r="L58" s="77" t="str">
        <f>C59</f>
        <v>翔洋</v>
      </c>
      <c r="M58" s="78"/>
      <c r="N58" s="93" t="str">
        <f>K44</f>
        <v>八中</v>
      </c>
      <c r="O58" s="72"/>
      <c r="P58" s="36"/>
      <c r="Q58" s="37" t="s">
        <v>45</v>
      </c>
      <c r="R58" s="36"/>
      <c r="S58" s="72" t="str">
        <f>N45</f>
        <v>蒲・由・興</v>
      </c>
      <c r="T58" s="94"/>
      <c r="U58" s="73" t="str">
        <f>S59</f>
        <v>清水Ｃ</v>
      </c>
      <c r="V58" s="74"/>
      <c r="W58" s="74" t="str">
        <f>N59</f>
        <v>日本平</v>
      </c>
      <c r="X58" s="75"/>
    </row>
    <row r="59" spans="1:24" s="1" customFormat="1" ht="25.5" customHeight="1">
      <c r="A59" s="95">
        <v>0.57638888888888895</v>
      </c>
      <c r="B59" s="96"/>
      <c r="C59" s="72" t="str">
        <f>H44</f>
        <v>翔洋</v>
      </c>
      <c r="D59" s="72"/>
      <c r="E59" s="38"/>
      <c r="F59" s="39" t="s">
        <v>45</v>
      </c>
      <c r="G59" s="38"/>
      <c r="H59" s="72" t="str">
        <f>C45</f>
        <v>七中</v>
      </c>
      <c r="I59" s="72"/>
      <c r="J59" s="73" t="str">
        <f>H58</f>
        <v>六中</v>
      </c>
      <c r="K59" s="74"/>
      <c r="L59" s="74" t="str">
        <f>C58</f>
        <v>袖・庵・飯</v>
      </c>
      <c r="M59" s="75"/>
      <c r="N59" s="93" t="str">
        <f>N44</f>
        <v>日本平</v>
      </c>
      <c r="O59" s="72"/>
      <c r="P59" s="38"/>
      <c r="Q59" s="39" t="s">
        <v>45</v>
      </c>
      <c r="R59" s="38"/>
      <c r="S59" s="72" t="str">
        <f>K45</f>
        <v>清水Ｃ</v>
      </c>
      <c r="T59" s="94"/>
      <c r="U59" s="73" t="str">
        <f>S58</f>
        <v>蒲・由・興</v>
      </c>
      <c r="V59" s="74"/>
      <c r="W59" s="74" t="str">
        <f>N58</f>
        <v>八中</v>
      </c>
      <c r="X59" s="75"/>
    </row>
    <row r="60" spans="1:24" s="1" customFormat="1" ht="17.100000000000001" customHeight="1" thickBot="1"/>
    <row r="61" spans="1:24" s="1" customFormat="1" ht="56.25" customHeight="1">
      <c r="A61" s="79" t="s">
        <v>50</v>
      </c>
      <c r="B61" s="80"/>
      <c r="C61" s="83" t="s">
        <v>99</v>
      </c>
      <c r="D61" s="84"/>
      <c r="E61" s="84"/>
      <c r="F61" s="84"/>
      <c r="G61" s="84"/>
      <c r="H61" s="84"/>
      <c r="I61" s="84"/>
      <c r="J61" s="84"/>
      <c r="K61" s="84"/>
      <c r="L61" s="84"/>
      <c r="M61" s="85"/>
      <c r="N61" s="83" t="s">
        <v>98</v>
      </c>
      <c r="O61" s="84"/>
      <c r="P61" s="84"/>
      <c r="Q61" s="84"/>
      <c r="R61" s="84"/>
      <c r="S61" s="84"/>
      <c r="T61" s="84"/>
      <c r="U61" s="84"/>
      <c r="V61" s="84"/>
      <c r="W61" s="84"/>
      <c r="X61" s="85"/>
    </row>
    <row r="62" spans="1:24" s="1" customFormat="1" ht="19.5" customHeight="1" thickBot="1">
      <c r="A62" s="81"/>
      <c r="B62" s="82"/>
      <c r="C62" s="86" t="s">
        <v>43</v>
      </c>
      <c r="D62" s="87"/>
      <c r="E62" s="87"/>
      <c r="F62" s="87"/>
      <c r="G62" s="87"/>
      <c r="H62" s="87"/>
      <c r="I62" s="87"/>
      <c r="J62" s="87" t="s">
        <v>44</v>
      </c>
      <c r="K62" s="87"/>
      <c r="L62" s="87"/>
      <c r="M62" s="88"/>
      <c r="N62" s="86" t="s">
        <v>43</v>
      </c>
      <c r="O62" s="87"/>
      <c r="P62" s="87"/>
      <c r="Q62" s="87"/>
      <c r="R62" s="87"/>
      <c r="S62" s="87"/>
      <c r="T62" s="87"/>
      <c r="U62" s="87" t="s">
        <v>44</v>
      </c>
      <c r="V62" s="87"/>
      <c r="W62" s="87"/>
      <c r="X62" s="88"/>
    </row>
    <row r="63" spans="1:24" s="1" customFormat="1" ht="25.5" customHeight="1">
      <c r="A63" s="101">
        <v>0.375</v>
      </c>
      <c r="B63" s="102"/>
      <c r="C63" s="76" t="str">
        <f>C44</f>
        <v>袖・庵・飯</v>
      </c>
      <c r="D63" s="76"/>
      <c r="E63" s="36"/>
      <c r="F63" s="37" t="s">
        <v>47</v>
      </c>
      <c r="G63" s="36"/>
      <c r="H63" s="76" t="str">
        <f>K45</f>
        <v>清水Ｃ</v>
      </c>
      <c r="I63" s="76"/>
      <c r="J63" s="91" t="str">
        <f>C64</f>
        <v>翔洋</v>
      </c>
      <c r="K63" s="92"/>
      <c r="L63" s="77" t="str">
        <f>H64</f>
        <v>蒲・由・興</v>
      </c>
      <c r="M63" s="78"/>
      <c r="N63" s="97" t="str">
        <f>K44</f>
        <v>八中</v>
      </c>
      <c r="O63" s="98"/>
      <c r="P63" s="36"/>
      <c r="Q63" s="37" t="s">
        <v>47</v>
      </c>
      <c r="R63" s="36"/>
      <c r="S63" s="98" t="str">
        <f>C45</f>
        <v>七中</v>
      </c>
      <c r="T63" s="99"/>
      <c r="U63" s="91" t="str">
        <f>N64</f>
        <v>日本平</v>
      </c>
      <c r="V63" s="92"/>
      <c r="W63" s="92" t="str">
        <f>S64</f>
        <v>六中</v>
      </c>
      <c r="X63" s="100"/>
    </row>
    <row r="64" spans="1:24" s="1" customFormat="1" ht="25.5" customHeight="1">
      <c r="A64" s="95">
        <v>0.4236111111111111</v>
      </c>
      <c r="B64" s="96"/>
      <c r="C64" s="72" t="str">
        <f>H44</f>
        <v>翔洋</v>
      </c>
      <c r="D64" s="72"/>
      <c r="E64" s="38"/>
      <c r="F64" s="39" t="s">
        <v>48</v>
      </c>
      <c r="G64" s="38"/>
      <c r="H64" s="72" t="str">
        <f>N45</f>
        <v>蒲・由・興</v>
      </c>
      <c r="I64" s="72"/>
      <c r="J64" s="73" t="str">
        <f>C63</f>
        <v>袖・庵・飯</v>
      </c>
      <c r="K64" s="74"/>
      <c r="L64" s="74" t="str">
        <f>H63</f>
        <v>清水Ｃ</v>
      </c>
      <c r="M64" s="75"/>
      <c r="N64" s="93" t="str">
        <f>N44</f>
        <v>日本平</v>
      </c>
      <c r="O64" s="72"/>
      <c r="P64" s="38"/>
      <c r="Q64" s="39" t="s">
        <v>46</v>
      </c>
      <c r="R64" s="38"/>
      <c r="S64" s="72" t="str">
        <f>H45</f>
        <v>六中</v>
      </c>
      <c r="T64" s="94"/>
      <c r="U64" s="73" t="str">
        <f>N63</f>
        <v>八中</v>
      </c>
      <c r="V64" s="74"/>
      <c r="W64" s="74" t="str">
        <f>S63</f>
        <v>七中</v>
      </c>
      <c r="X64" s="75"/>
    </row>
    <row r="65" spans="1:24" s="1" customFormat="1" ht="25.5" customHeight="1">
      <c r="A65" s="95">
        <v>0.52777777777777779</v>
      </c>
      <c r="B65" s="96"/>
      <c r="C65" s="76" t="str">
        <f>H44</f>
        <v>翔洋</v>
      </c>
      <c r="D65" s="76"/>
      <c r="E65" s="36"/>
      <c r="F65" s="39" t="s">
        <v>46</v>
      </c>
      <c r="G65" s="36"/>
      <c r="H65" s="76" t="str">
        <f>K45</f>
        <v>清水Ｃ</v>
      </c>
      <c r="I65" s="76"/>
      <c r="J65" s="73" t="str">
        <f>H66</f>
        <v>蒲・由・興</v>
      </c>
      <c r="K65" s="74"/>
      <c r="L65" s="77" t="str">
        <f>C66</f>
        <v>袖・庵・飯</v>
      </c>
      <c r="M65" s="78"/>
      <c r="N65" s="93" t="str">
        <f>K44</f>
        <v>八中</v>
      </c>
      <c r="O65" s="72"/>
      <c r="P65" s="36"/>
      <c r="Q65" s="37" t="s">
        <v>45</v>
      </c>
      <c r="R65" s="36"/>
      <c r="S65" s="72" t="str">
        <f>H45</f>
        <v>六中</v>
      </c>
      <c r="T65" s="94"/>
      <c r="U65" s="73" t="str">
        <f>S66</f>
        <v>七中</v>
      </c>
      <c r="V65" s="74"/>
      <c r="W65" s="74" t="str">
        <f>N66</f>
        <v>日本平</v>
      </c>
      <c r="X65" s="75"/>
    </row>
    <row r="66" spans="1:24" s="1" customFormat="1" ht="25.5" customHeight="1">
      <c r="A66" s="95">
        <v>0.57638888888888895</v>
      </c>
      <c r="B66" s="96"/>
      <c r="C66" s="72" t="str">
        <f>C44</f>
        <v>袖・庵・飯</v>
      </c>
      <c r="D66" s="72"/>
      <c r="E66" s="38"/>
      <c r="F66" s="39" t="s">
        <v>45</v>
      </c>
      <c r="G66" s="38"/>
      <c r="H66" s="72" t="str">
        <f>N45</f>
        <v>蒲・由・興</v>
      </c>
      <c r="I66" s="72"/>
      <c r="J66" s="73" t="str">
        <f>H65</f>
        <v>清水Ｃ</v>
      </c>
      <c r="K66" s="74"/>
      <c r="L66" s="74" t="str">
        <f>C65</f>
        <v>翔洋</v>
      </c>
      <c r="M66" s="75"/>
      <c r="N66" s="93" t="str">
        <f>N44</f>
        <v>日本平</v>
      </c>
      <c r="O66" s="72"/>
      <c r="P66" s="38"/>
      <c r="Q66" s="39" t="s">
        <v>45</v>
      </c>
      <c r="R66" s="38"/>
      <c r="S66" s="72" t="str">
        <f>C45</f>
        <v>七中</v>
      </c>
      <c r="T66" s="94"/>
      <c r="U66" s="73" t="str">
        <f>S65</f>
        <v>六中</v>
      </c>
      <c r="V66" s="74"/>
      <c r="W66" s="74" t="str">
        <f>N65</f>
        <v>八中</v>
      </c>
      <c r="X66" s="75"/>
    </row>
    <row r="67" spans="1:24" s="1" customFormat="1" ht="17.100000000000001" customHeight="1" thickBot="1"/>
    <row r="68" spans="1:24" s="1" customFormat="1" ht="37.5" customHeight="1">
      <c r="A68" s="79" t="s">
        <v>51</v>
      </c>
      <c r="B68" s="80"/>
      <c r="C68" s="83" t="s">
        <v>69</v>
      </c>
      <c r="D68" s="84"/>
      <c r="E68" s="84"/>
      <c r="F68" s="84"/>
      <c r="G68" s="84"/>
      <c r="H68" s="84"/>
      <c r="I68" s="84"/>
      <c r="J68" s="84"/>
      <c r="K68" s="84"/>
      <c r="L68" s="84"/>
      <c r="M68" s="85"/>
      <c r="N68" s="116" t="s">
        <v>71</v>
      </c>
      <c r="O68" s="117"/>
      <c r="P68" s="117"/>
      <c r="Q68" s="117"/>
      <c r="R68" s="117"/>
      <c r="S68" s="117"/>
      <c r="T68" s="117"/>
      <c r="U68" s="117"/>
      <c r="V68" s="117"/>
      <c r="W68" s="117"/>
      <c r="X68" s="117"/>
    </row>
    <row r="69" spans="1:24" s="1" customFormat="1" ht="19.5" customHeight="1" thickBot="1">
      <c r="A69" s="81"/>
      <c r="B69" s="82"/>
      <c r="C69" s="86" t="s">
        <v>43</v>
      </c>
      <c r="D69" s="87"/>
      <c r="E69" s="87"/>
      <c r="F69" s="87"/>
      <c r="G69" s="87"/>
      <c r="H69" s="87"/>
      <c r="I69" s="87"/>
      <c r="J69" s="87" t="s">
        <v>44</v>
      </c>
      <c r="K69" s="87"/>
      <c r="L69" s="87"/>
      <c r="M69" s="88"/>
      <c r="N69" s="116"/>
      <c r="O69" s="117"/>
      <c r="P69" s="117"/>
      <c r="Q69" s="117"/>
      <c r="R69" s="117"/>
      <c r="S69" s="117"/>
      <c r="T69" s="117"/>
      <c r="U69" s="117"/>
      <c r="V69" s="117"/>
      <c r="W69" s="117"/>
      <c r="X69" s="117"/>
    </row>
    <row r="70" spans="1:24" s="1" customFormat="1" ht="25.5" customHeight="1">
      <c r="A70" s="89">
        <v>0.375</v>
      </c>
      <c r="B70" s="90"/>
      <c r="C70" s="76" t="str">
        <f>K45</f>
        <v>清水Ｃ</v>
      </c>
      <c r="D70" s="76"/>
      <c r="E70" s="36"/>
      <c r="F70" s="37" t="s">
        <v>47</v>
      </c>
      <c r="G70" s="36"/>
      <c r="H70" s="76" t="str">
        <f>N45</f>
        <v>蒲・由・興</v>
      </c>
      <c r="I70" s="76"/>
      <c r="J70" s="91" t="str">
        <f>C71</f>
        <v>七中</v>
      </c>
      <c r="K70" s="92"/>
      <c r="L70" s="77" t="str">
        <f>H71</f>
        <v>六中</v>
      </c>
      <c r="M70" s="78"/>
      <c r="N70" s="116"/>
      <c r="O70" s="117"/>
      <c r="P70" s="117"/>
      <c r="Q70" s="117"/>
      <c r="R70" s="117"/>
      <c r="S70" s="117"/>
      <c r="T70" s="117"/>
      <c r="U70" s="117"/>
      <c r="V70" s="117"/>
      <c r="W70" s="117"/>
      <c r="X70" s="117"/>
    </row>
    <row r="71" spans="1:24" s="1" customFormat="1" ht="25.5" customHeight="1">
      <c r="A71" s="70">
        <v>0.43055555555555558</v>
      </c>
      <c r="B71" s="71"/>
      <c r="C71" s="72" t="str">
        <f>C45</f>
        <v>七中</v>
      </c>
      <c r="D71" s="72"/>
      <c r="E71" s="38"/>
      <c r="F71" s="39" t="s">
        <v>48</v>
      </c>
      <c r="G71" s="38"/>
      <c r="H71" s="72" t="str">
        <f>H45</f>
        <v>六中</v>
      </c>
      <c r="I71" s="72"/>
      <c r="J71" s="73" t="str">
        <f>C70</f>
        <v>清水Ｃ</v>
      </c>
      <c r="K71" s="74"/>
      <c r="L71" s="74" t="str">
        <f>H70</f>
        <v>蒲・由・興</v>
      </c>
      <c r="M71" s="75"/>
      <c r="N71" s="116"/>
      <c r="O71" s="117"/>
      <c r="P71" s="117"/>
      <c r="Q71" s="117"/>
      <c r="R71" s="117"/>
      <c r="S71" s="117"/>
      <c r="T71" s="117"/>
      <c r="U71" s="117"/>
      <c r="V71" s="117"/>
      <c r="W71" s="117"/>
      <c r="X71" s="117"/>
    </row>
    <row r="72" spans="1:24" s="1" customFormat="1" ht="25.5" customHeight="1">
      <c r="A72" s="70">
        <v>0.52777777777777779</v>
      </c>
      <c r="B72" s="71"/>
      <c r="C72" s="76" t="str">
        <f>K44</f>
        <v>八中</v>
      </c>
      <c r="D72" s="76"/>
      <c r="E72" s="36"/>
      <c r="F72" s="39" t="s">
        <v>46</v>
      </c>
      <c r="G72" s="36"/>
      <c r="H72" s="76" t="str">
        <f>N44</f>
        <v>日本平</v>
      </c>
      <c r="I72" s="76"/>
      <c r="J72" s="73" t="str">
        <f>C73</f>
        <v>袖・庵・飯</v>
      </c>
      <c r="K72" s="74"/>
      <c r="L72" s="77" t="str">
        <f>H73</f>
        <v>翔洋</v>
      </c>
      <c r="M72" s="78"/>
      <c r="N72" s="116"/>
      <c r="O72" s="117"/>
      <c r="P72" s="117"/>
      <c r="Q72" s="117"/>
      <c r="R72" s="117"/>
      <c r="S72" s="117"/>
      <c r="T72" s="117"/>
      <c r="U72" s="117"/>
      <c r="V72" s="117"/>
      <c r="W72" s="117"/>
      <c r="X72" s="117"/>
    </row>
    <row r="73" spans="1:24" s="1" customFormat="1" ht="25.5" customHeight="1">
      <c r="A73" s="70">
        <v>0.58333333333333337</v>
      </c>
      <c r="B73" s="71"/>
      <c r="C73" s="72" t="str">
        <f>C44</f>
        <v>袖・庵・飯</v>
      </c>
      <c r="D73" s="72"/>
      <c r="E73" s="38"/>
      <c r="F73" s="39" t="s">
        <v>45</v>
      </c>
      <c r="G73" s="38"/>
      <c r="H73" s="72" t="str">
        <f>H44</f>
        <v>翔洋</v>
      </c>
      <c r="I73" s="72"/>
      <c r="J73" s="73" t="str">
        <f>C72</f>
        <v>八中</v>
      </c>
      <c r="K73" s="74"/>
      <c r="L73" s="74" t="str">
        <f>H72</f>
        <v>日本平</v>
      </c>
      <c r="M73" s="75"/>
      <c r="N73" s="116"/>
      <c r="O73" s="117"/>
      <c r="P73" s="117"/>
      <c r="Q73" s="117"/>
      <c r="R73" s="117"/>
      <c r="S73" s="117"/>
      <c r="T73" s="117"/>
      <c r="U73" s="117"/>
      <c r="V73" s="117"/>
      <c r="W73" s="117"/>
      <c r="X73" s="117"/>
    </row>
    <row r="74" spans="1:24" s="1" customFormat="1" ht="30" customHeight="1">
      <c r="A74" s="120" t="s">
        <v>26</v>
      </c>
      <c r="B74" s="120"/>
      <c r="C74" s="120"/>
      <c r="D74" s="120"/>
      <c r="E74" s="2"/>
      <c r="F74" s="2"/>
      <c r="G74" s="2"/>
      <c r="H74" s="2"/>
      <c r="I74" s="2"/>
      <c r="J74" s="2"/>
      <c r="K74" s="6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s="1" customFormat="1" ht="21" customHeight="1">
      <c r="A75" s="64">
        <v>1</v>
      </c>
      <c r="B75" s="66" t="s">
        <v>94</v>
      </c>
      <c r="C75" s="118"/>
      <c r="D75" s="119"/>
      <c r="E75" s="119"/>
      <c r="F75" s="119"/>
      <c r="G75" s="119"/>
      <c r="H75" s="7"/>
      <c r="I75" s="64">
        <v>2</v>
      </c>
      <c r="J75" s="66" t="s">
        <v>94</v>
      </c>
      <c r="K75" s="118"/>
      <c r="L75" s="119"/>
      <c r="M75" s="119"/>
      <c r="N75" s="7"/>
      <c r="O75" s="64">
        <v>3</v>
      </c>
      <c r="P75" s="68" t="s">
        <v>94</v>
      </c>
      <c r="Q75" s="66"/>
      <c r="R75" s="68"/>
      <c r="S75" s="68"/>
      <c r="T75" s="68"/>
      <c r="U75" s="66"/>
      <c r="V75" s="2"/>
      <c r="W75" s="2"/>
      <c r="X75" s="2"/>
    </row>
    <row r="76" spans="1:24" s="1" customFormat="1" ht="21" customHeight="1">
      <c r="A76" s="65"/>
      <c r="B76" s="67"/>
      <c r="C76" s="118"/>
      <c r="D76" s="119"/>
      <c r="E76" s="119"/>
      <c r="F76" s="119"/>
      <c r="G76" s="119"/>
      <c r="H76" s="7"/>
      <c r="I76" s="65"/>
      <c r="J76" s="67"/>
      <c r="K76" s="118"/>
      <c r="L76" s="119"/>
      <c r="M76" s="119"/>
      <c r="N76" s="7"/>
      <c r="O76" s="65"/>
      <c r="P76" s="69"/>
      <c r="Q76" s="67"/>
      <c r="R76" s="69"/>
      <c r="S76" s="69"/>
      <c r="T76" s="69"/>
      <c r="U76" s="67"/>
      <c r="V76" s="2"/>
      <c r="W76" s="2"/>
      <c r="X76" s="2"/>
    </row>
    <row r="77" spans="1:24" ht="24.75" customHeight="1"/>
    <row r="78" spans="1:24" ht="24.75" customHeight="1"/>
    <row r="79" spans="1:24" ht="24.75" customHeight="1"/>
    <row r="80" spans="1:24" ht="17.100000000000001" customHeight="1"/>
    <row r="81" spans="1:24" ht="27" customHeight="1"/>
    <row r="82" spans="1:24" ht="27" customHeight="1"/>
    <row r="83" spans="1:24" ht="27" customHeight="1"/>
    <row r="84" spans="1:24" ht="27" customHeight="1"/>
    <row r="85" spans="1:24" ht="27" customHeight="1"/>
    <row r="86" spans="1:24" ht="27" customHeight="1"/>
    <row r="87" spans="1:24" ht="27" customHeight="1"/>
    <row r="88" spans="1:24" ht="17.100000000000001" customHeight="1"/>
    <row r="89" spans="1:24" ht="24.75" customHeight="1"/>
    <row r="90" spans="1:24" ht="24.75" customHeight="1"/>
    <row r="91" spans="1:24" ht="16.5" customHeight="1"/>
    <row r="92" spans="1:24" s="3" customFormat="1" ht="23.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s="3" customFormat="1" ht="17.10000000000000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s="3" customFormat="1" ht="9.9499999999999993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s="3" customFormat="1" ht="9.9499999999999993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s="4" customFormat="1" ht="30.9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s="3" customFormat="1" ht="17.10000000000000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s="3" customFormat="1" ht="17.10000000000000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s="4" customFormat="1" ht="30.9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s="3" customFormat="1" ht="17.10000000000000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s="3" customFormat="1" ht="17.10000000000000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s="3" customFormat="1" ht="14.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s="3" customFormat="1" ht="14.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s="3" customFormat="1" ht="14.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s="3" customFormat="1" ht="14.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s="3" customFormat="1" ht="17.10000000000000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s="3" customFormat="1" ht="17.10000000000000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s="5" customFormat="1" ht="30.9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9.9499999999999993" customHeight="1"/>
    <row r="110" spans="1:24" ht="9.9499999999999993" customHeight="1"/>
    <row r="111" spans="1:24" ht="17.100000000000001" customHeight="1"/>
    <row r="112" spans="1:24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</sheetData>
  <mergeCells count="198">
    <mergeCell ref="A54:B55"/>
    <mergeCell ref="C44:G44"/>
    <mergeCell ref="H44:J44"/>
    <mergeCell ref="K44:M44"/>
    <mergeCell ref="N44:R44"/>
    <mergeCell ref="C47:M47"/>
    <mergeCell ref="N47:X47"/>
    <mergeCell ref="W49:X49"/>
    <mergeCell ref="W50:X50"/>
    <mergeCell ref="A49:B49"/>
    <mergeCell ref="C49:D49"/>
    <mergeCell ref="H49:I49"/>
    <mergeCell ref="J49:K49"/>
    <mergeCell ref="L49:M49"/>
    <mergeCell ref="A1:X1"/>
    <mergeCell ref="A3:X3"/>
    <mergeCell ref="A5:X5"/>
    <mergeCell ref="A7:X7"/>
    <mergeCell ref="A43:D43"/>
    <mergeCell ref="B16:E16"/>
    <mergeCell ref="B27:E27"/>
    <mergeCell ref="B30:E30"/>
    <mergeCell ref="B29:E29"/>
    <mergeCell ref="B22:E22"/>
    <mergeCell ref="B23:E23"/>
    <mergeCell ref="B24:E24"/>
    <mergeCell ref="B25:E25"/>
    <mergeCell ref="B20:E20"/>
    <mergeCell ref="B21:E21"/>
    <mergeCell ref="A11:X11"/>
    <mergeCell ref="B12:E12"/>
    <mergeCell ref="B13:E13"/>
    <mergeCell ref="B15:E15"/>
    <mergeCell ref="A42:X42"/>
    <mergeCell ref="T43:U43"/>
    <mergeCell ref="V43:X43"/>
    <mergeCell ref="N49:O49"/>
    <mergeCell ref="S49:T49"/>
    <mergeCell ref="U49:V49"/>
    <mergeCell ref="S45:U45"/>
    <mergeCell ref="S44:U44"/>
    <mergeCell ref="S50:T50"/>
    <mergeCell ref="U50:V50"/>
    <mergeCell ref="A45:B45"/>
    <mergeCell ref="C45:G45"/>
    <mergeCell ref="H45:J45"/>
    <mergeCell ref="K45:M45"/>
    <mergeCell ref="N45:R45"/>
    <mergeCell ref="A50:B50"/>
    <mergeCell ref="C50:D50"/>
    <mergeCell ref="H50:I50"/>
    <mergeCell ref="J50:K50"/>
    <mergeCell ref="L50:M50"/>
    <mergeCell ref="N50:O50"/>
    <mergeCell ref="A44:B44"/>
    <mergeCell ref="A47:B48"/>
    <mergeCell ref="C48:I48"/>
    <mergeCell ref="J48:M48"/>
    <mergeCell ref="N48:T48"/>
    <mergeCell ref="U48:X48"/>
    <mergeCell ref="C55:I55"/>
    <mergeCell ref="J55:M55"/>
    <mergeCell ref="N55:T55"/>
    <mergeCell ref="U55:X55"/>
    <mergeCell ref="N51:O51"/>
    <mergeCell ref="S51:T51"/>
    <mergeCell ref="U51:V51"/>
    <mergeCell ref="W51:X51"/>
    <mergeCell ref="A52:B52"/>
    <mergeCell ref="C52:D52"/>
    <mergeCell ref="H52:I52"/>
    <mergeCell ref="J52:K52"/>
    <mergeCell ref="L52:M52"/>
    <mergeCell ref="N52:O52"/>
    <mergeCell ref="S52:T52"/>
    <mergeCell ref="U52:V52"/>
    <mergeCell ref="W52:X52"/>
    <mergeCell ref="A51:B51"/>
    <mergeCell ref="C51:D51"/>
    <mergeCell ref="H51:I51"/>
    <mergeCell ref="J51:K51"/>
    <mergeCell ref="N54:X54"/>
    <mergeCell ref="C54:M54"/>
    <mergeCell ref="L51:M51"/>
    <mergeCell ref="L58:M58"/>
    <mergeCell ref="N56:O56"/>
    <mergeCell ref="S56:T56"/>
    <mergeCell ref="U56:V56"/>
    <mergeCell ref="W56:X56"/>
    <mergeCell ref="A57:B57"/>
    <mergeCell ref="C57:D57"/>
    <mergeCell ref="H57:I57"/>
    <mergeCell ref="J57:K57"/>
    <mergeCell ref="L57:M57"/>
    <mergeCell ref="N57:O57"/>
    <mergeCell ref="S57:T57"/>
    <mergeCell ref="U57:V57"/>
    <mergeCell ref="W57:X57"/>
    <mergeCell ref="A56:B56"/>
    <mergeCell ref="C56:D56"/>
    <mergeCell ref="H56:I56"/>
    <mergeCell ref="J56:K56"/>
    <mergeCell ref="L56:M56"/>
    <mergeCell ref="A61:B62"/>
    <mergeCell ref="C61:M61"/>
    <mergeCell ref="N61:X61"/>
    <mergeCell ref="C62:I62"/>
    <mergeCell ref="J62:M62"/>
    <mergeCell ref="N62:T62"/>
    <mergeCell ref="U62:X62"/>
    <mergeCell ref="N58:O58"/>
    <mergeCell ref="S58:T58"/>
    <mergeCell ref="U58:V58"/>
    <mergeCell ref="W58:X58"/>
    <mergeCell ref="A59:B59"/>
    <mergeCell ref="C59:D59"/>
    <mergeCell ref="H59:I59"/>
    <mergeCell ref="J59:K59"/>
    <mergeCell ref="L59:M59"/>
    <mergeCell ref="N59:O59"/>
    <mergeCell ref="S59:T59"/>
    <mergeCell ref="U59:V59"/>
    <mergeCell ref="W59:X59"/>
    <mergeCell ref="A58:B58"/>
    <mergeCell ref="C58:D58"/>
    <mergeCell ref="H58:I58"/>
    <mergeCell ref="J58:K58"/>
    <mergeCell ref="N63:O63"/>
    <mergeCell ref="S63:T63"/>
    <mergeCell ref="U63:V63"/>
    <mergeCell ref="W63:X63"/>
    <mergeCell ref="A64:B64"/>
    <mergeCell ref="C64:D64"/>
    <mergeCell ref="H64:I64"/>
    <mergeCell ref="J64:K64"/>
    <mergeCell ref="L64:M64"/>
    <mergeCell ref="N64:O64"/>
    <mergeCell ref="S64:T64"/>
    <mergeCell ref="U64:V64"/>
    <mergeCell ref="W64:X64"/>
    <mergeCell ref="A63:B63"/>
    <mergeCell ref="C63:D63"/>
    <mergeCell ref="H63:I63"/>
    <mergeCell ref="J63:K63"/>
    <mergeCell ref="L63:M63"/>
    <mergeCell ref="N65:O65"/>
    <mergeCell ref="S65:T65"/>
    <mergeCell ref="U65:V65"/>
    <mergeCell ref="W65:X65"/>
    <mergeCell ref="A66:B66"/>
    <mergeCell ref="C66:D66"/>
    <mergeCell ref="H66:I66"/>
    <mergeCell ref="J66:K66"/>
    <mergeCell ref="L66:M66"/>
    <mergeCell ref="N66:O66"/>
    <mergeCell ref="S66:T66"/>
    <mergeCell ref="U66:V66"/>
    <mergeCell ref="W66:X66"/>
    <mergeCell ref="A65:B65"/>
    <mergeCell ref="C65:D65"/>
    <mergeCell ref="H65:I65"/>
    <mergeCell ref="J65:K65"/>
    <mergeCell ref="L65:M65"/>
    <mergeCell ref="A68:B69"/>
    <mergeCell ref="C68:M68"/>
    <mergeCell ref="C69:I69"/>
    <mergeCell ref="J69:M69"/>
    <mergeCell ref="A70:B70"/>
    <mergeCell ref="C70:D70"/>
    <mergeCell ref="H70:I70"/>
    <mergeCell ref="J70:K70"/>
    <mergeCell ref="L70:M70"/>
    <mergeCell ref="A72:B72"/>
    <mergeCell ref="C72:D72"/>
    <mergeCell ref="H72:I72"/>
    <mergeCell ref="J72:K72"/>
    <mergeCell ref="L72:M72"/>
    <mergeCell ref="A71:B71"/>
    <mergeCell ref="C71:D71"/>
    <mergeCell ref="H71:I71"/>
    <mergeCell ref="J71:K71"/>
    <mergeCell ref="L71:M71"/>
    <mergeCell ref="A75:A76"/>
    <mergeCell ref="B75:B76"/>
    <mergeCell ref="I75:I76"/>
    <mergeCell ref="J75:J76"/>
    <mergeCell ref="O75:O76"/>
    <mergeCell ref="P75:Q76"/>
    <mergeCell ref="R75:U76"/>
    <mergeCell ref="A73:B73"/>
    <mergeCell ref="C73:D73"/>
    <mergeCell ref="H73:I73"/>
    <mergeCell ref="J73:K73"/>
    <mergeCell ref="L73:M73"/>
    <mergeCell ref="N68:X73"/>
    <mergeCell ref="C75:G76"/>
    <mergeCell ref="K75:M76"/>
    <mergeCell ref="A74:D74"/>
  </mergeCells>
  <phoneticPr fontId="1"/>
  <pageMargins left="0.62992125984251968" right="0.62992125984251968" top="0.74803149606299213" bottom="0.55118110236220474" header="0.31496062992125984" footer="0.31496062992125984"/>
  <pageSetup paperSize="9" scale="86" orientation="portrait" r:id="rId1"/>
  <rowBreaks count="1" manualBreakCount="1">
    <brk id="4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21"/>
  <sheetViews>
    <sheetView zoomScale="70" zoomScaleNormal="70" zoomScaleSheetLayoutView="85" workbookViewId="0">
      <selection activeCell="F2" sqref="F2:H2"/>
    </sheetView>
  </sheetViews>
  <sheetFormatPr defaultRowHeight="18.75"/>
  <cols>
    <col min="1" max="1" width="3.375" bestFit="1" customWidth="1"/>
    <col min="2" max="2" width="9.625" bestFit="1" customWidth="1"/>
    <col min="3" max="26" width="2.75" customWidth="1"/>
    <col min="27" max="34" width="5.75" customWidth="1"/>
    <col min="35" max="35" width="6.375" hidden="1" customWidth="1"/>
  </cols>
  <sheetData>
    <row r="1" spans="2:38" ht="34.15" customHeight="1" thickBot="1">
      <c r="B1" s="40"/>
      <c r="C1" s="126" t="s">
        <v>72</v>
      </c>
      <c r="D1" s="126"/>
      <c r="E1" s="126"/>
      <c r="F1" s="126" t="s">
        <v>61</v>
      </c>
      <c r="G1" s="126"/>
      <c r="H1" s="126"/>
      <c r="I1" s="126" t="s">
        <v>91</v>
      </c>
      <c r="J1" s="126"/>
      <c r="K1" s="126"/>
      <c r="L1" s="126" t="s">
        <v>73</v>
      </c>
      <c r="M1" s="126"/>
      <c r="N1" s="126"/>
      <c r="O1" s="126" t="s">
        <v>74</v>
      </c>
      <c r="P1" s="126"/>
      <c r="Q1" s="126"/>
      <c r="R1" s="126" t="s">
        <v>75</v>
      </c>
      <c r="S1" s="126"/>
      <c r="T1" s="126"/>
      <c r="U1" s="126" t="s">
        <v>92</v>
      </c>
      <c r="V1" s="126"/>
      <c r="W1" s="126"/>
      <c r="X1" s="126" t="s">
        <v>59</v>
      </c>
      <c r="Y1" s="126"/>
      <c r="Z1" s="126"/>
      <c r="AA1" s="41" t="s">
        <v>76</v>
      </c>
      <c r="AB1" s="42" t="s">
        <v>77</v>
      </c>
      <c r="AC1" s="43" t="s">
        <v>78</v>
      </c>
      <c r="AD1" s="44" t="s">
        <v>79</v>
      </c>
      <c r="AE1" s="42" t="s">
        <v>80</v>
      </c>
      <c r="AF1" s="43" t="s">
        <v>81</v>
      </c>
      <c r="AG1" s="44" t="s">
        <v>82</v>
      </c>
      <c r="AH1" s="45" t="s">
        <v>83</v>
      </c>
    </row>
    <row r="2" spans="2:38" ht="22.15" customHeight="1" thickTop="1">
      <c r="B2" s="127" t="s">
        <v>72</v>
      </c>
      <c r="C2" s="46"/>
      <c r="D2" s="47"/>
      <c r="E2" s="48"/>
      <c r="F2" s="129" t="str">
        <f>IF(OR(F3="",H3=""),"",IF(F3&gt;H3,"〇",IF(F3=H3,"△","●")))</f>
        <v/>
      </c>
      <c r="G2" s="130"/>
      <c r="H2" s="131"/>
      <c r="I2" s="129" t="str">
        <f t="shared" ref="I2" si="0">IF(OR(I3="",K3=""),"",IF(I3&gt;K3,"〇",IF(I3=K3,"△","●")))</f>
        <v/>
      </c>
      <c r="J2" s="130"/>
      <c r="K2" s="131"/>
      <c r="L2" s="129" t="str">
        <f t="shared" ref="L2" si="1">IF(OR(L3="",N3=""),"",IF(L3&gt;N3,"〇",IF(L3=N3,"△","●")))</f>
        <v/>
      </c>
      <c r="M2" s="130"/>
      <c r="N2" s="131"/>
      <c r="O2" s="129" t="str">
        <f t="shared" ref="O2" si="2">IF(OR(O3="",Q3=""),"",IF(O3&gt;Q3,"〇",IF(O3=Q3,"△","●")))</f>
        <v/>
      </c>
      <c r="P2" s="130"/>
      <c r="Q2" s="131"/>
      <c r="R2" s="129" t="str">
        <f t="shared" ref="R2" si="3">IF(OR(R3="",T3=""),"",IF(R3&gt;T3,"〇",IF(R3=T3,"△","●")))</f>
        <v/>
      </c>
      <c r="S2" s="130"/>
      <c r="T2" s="131"/>
      <c r="U2" s="129" t="str">
        <f t="shared" ref="U2" si="4">IF(OR(U3="",W3=""),"",IF(U3&gt;W3,"〇",IF(U3=W3,"△","●")))</f>
        <v/>
      </c>
      <c r="V2" s="130"/>
      <c r="W2" s="131"/>
      <c r="X2" s="129" t="str">
        <f t="shared" ref="X2" si="5">IF(OR(X3="",Z3=""),"",IF(X3&gt;Z3,"〇",IF(X3=Z3,"△","●")))</f>
        <v/>
      </c>
      <c r="Y2" s="130"/>
      <c r="Z2" s="131"/>
      <c r="AA2" s="150">
        <f>AB2*3+AC2*1+AD2*0</f>
        <v>0</v>
      </c>
      <c r="AB2" s="136">
        <f>COUNTIF(C2:Z2,"〇")</f>
        <v>0</v>
      </c>
      <c r="AC2" s="138">
        <f>COUNTIF(C2:Z2,"△")</f>
        <v>0</v>
      </c>
      <c r="AD2" s="140">
        <f>COUNTIF(C2:Z2,"●")</f>
        <v>0</v>
      </c>
      <c r="AE2" s="136">
        <f>SUM(F3,I3,L3,O3,R3,U3,X3)</f>
        <v>0</v>
      </c>
      <c r="AF2" s="138">
        <f>SUM(E3,H3,K3,N3,Q3,T3,W3,Z3)</f>
        <v>0</v>
      </c>
      <c r="AG2" s="140">
        <f>AE2-AF2</f>
        <v>0</v>
      </c>
      <c r="AH2" s="149">
        <f>_xlfn.RANK.EQ(AI2,$AI$2:$AI$17,0)</f>
        <v>1</v>
      </c>
      <c r="AI2" s="132">
        <f>AA2*100+AG2*10+AE2*1</f>
        <v>0</v>
      </c>
      <c r="AK2" s="63"/>
      <c r="AL2" s="63"/>
    </row>
    <row r="3" spans="2:38">
      <c r="B3" s="128"/>
      <c r="C3" s="52"/>
      <c r="D3" s="49" t="s">
        <v>85</v>
      </c>
      <c r="E3" s="53"/>
      <c r="F3" s="54" t="str">
        <f>IF(要項!R59="","",要項!R59)</f>
        <v/>
      </c>
      <c r="G3" s="50" t="s">
        <v>84</v>
      </c>
      <c r="H3" s="55" t="str">
        <f>IF(要項!P59="","",要項!P59)</f>
        <v/>
      </c>
      <c r="I3" s="54" t="str">
        <f>IF(要項!R52="","",要項!R52)</f>
        <v/>
      </c>
      <c r="J3" s="50" t="s">
        <v>84</v>
      </c>
      <c r="K3" s="55" t="str">
        <f>IF(要項!P52="","",要項!P52)</f>
        <v/>
      </c>
      <c r="L3" s="54" t="str">
        <f>IF(要項!R49="","",要項!R49)</f>
        <v/>
      </c>
      <c r="M3" s="50" t="s">
        <v>85</v>
      </c>
      <c r="N3" s="55" t="str">
        <f>IF(要項!P49="","",要項!P49)</f>
        <v/>
      </c>
      <c r="O3" s="54" t="str">
        <f>IF(要項!R56="","",要項!R56)</f>
        <v/>
      </c>
      <c r="P3" s="50" t="s">
        <v>85</v>
      </c>
      <c r="Q3" s="55" t="str">
        <f>IF(要項!P56="","",要項!P56)</f>
        <v/>
      </c>
      <c r="R3" s="54" t="str">
        <f>IF(要項!G63="","",要項!G63)</f>
        <v/>
      </c>
      <c r="S3" s="50" t="s">
        <v>84</v>
      </c>
      <c r="T3" s="55" t="str">
        <f>IF(要項!E63="","",要項!E63)</f>
        <v/>
      </c>
      <c r="U3" s="54" t="str">
        <f>IF(要項!E70="","",要項!E70)</f>
        <v/>
      </c>
      <c r="V3" s="50" t="s">
        <v>86</v>
      </c>
      <c r="W3" s="55" t="str">
        <f>IF(要項!G70="","",要項!G70)</f>
        <v/>
      </c>
      <c r="X3" s="56" t="str">
        <f>IF(要項!G65="","",要項!G65)</f>
        <v/>
      </c>
      <c r="Y3" s="50" t="s">
        <v>84</v>
      </c>
      <c r="Z3" s="55" t="str">
        <f>IF(要項!E65="","",要項!E65)</f>
        <v/>
      </c>
      <c r="AA3" s="151"/>
      <c r="AB3" s="137"/>
      <c r="AC3" s="139"/>
      <c r="AD3" s="135"/>
      <c r="AE3" s="137"/>
      <c r="AF3" s="139"/>
      <c r="AG3" s="135"/>
      <c r="AH3" s="142"/>
      <c r="AI3" s="133"/>
      <c r="AK3" s="63"/>
      <c r="AL3" s="63"/>
    </row>
    <row r="4" spans="2:38" ht="18" customHeight="1">
      <c r="B4" s="128" t="s">
        <v>61</v>
      </c>
      <c r="C4" s="143" t="str">
        <f>IF(OR(C5="",E5=""),"",IF(C5&gt;E5,"〇",IF(C5=E5,"△","●")))</f>
        <v/>
      </c>
      <c r="D4" s="144"/>
      <c r="E4" s="145"/>
      <c r="F4" s="57"/>
      <c r="G4" s="58"/>
      <c r="H4" s="59"/>
      <c r="I4" s="146" t="str">
        <f>IF(OR(I5="",K5=""),"",IF(I5&gt;K5,"〇",IF(I5=K5,"△","●")))</f>
        <v/>
      </c>
      <c r="J4" s="147"/>
      <c r="K4" s="148"/>
      <c r="L4" s="146" t="str">
        <f t="shared" ref="L4" si="6">IF(OR(L5="",N5=""),"",IF(L5&gt;N5,"〇",IF(L5=N5,"△","●")))</f>
        <v/>
      </c>
      <c r="M4" s="147"/>
      <c r="N4" s="148"/>
      <c r="O4" s="146" t="str">
        <f t="shared" ref="O4" si="7">IF(OR(O5="",Q5=""),"",IF(O5&gt;Q5,"〇",IF(O5=Q5,"△","●")))</f>
        <v/>
      </c>
      <c r="P4" s="147"/>
      <c r="Q4" s="148"/>
      <c r="R4" s="146" t="str">
        <f t="shared" ref="R4" si="8">IF(OR(R5="",T5=""),"",IF(R5&gt;T5,"〇",IF(R5=T5,"△","●")))</f>
        <v/>
      </c>
      <c r="S4" s="147"/>
      <c r="T4" s="148"/>
      <c r="U4" s="146" t="str">
        <f t="shared" ref="U4" si="9">IF(OR(U5="",W5=""),"",IF(U5&gt;W5,"〇",IF(U5=W5,"△","●")))</f>
        <v/>
      </c>
      <c r="V4" s="147"/>
      <c r="W4" s="148"/>
      <c r="X4" s="146" t="str">
        <f t="shared" ref="X4" si="10">IF(OR(X5="",Z5=""),"",IF(X5&gt;Z5,"〇",IF(X5=Z5,"△","●")))</f>
        <v/>
      </c>
      <c r="Y4" s="147"/>
      <c r="Z4" s="148"/>
      <c r="AA4" s="152">
        <f t="shared" ref="AA4" si="11">AB4*3+AC4*1+AD4*0</f>
        <v>0</v>
      </c>
      <c r="AB4" s="153">
        <f>COUNTIF(C4:Z4,"〇")</f>
        <v>0</v>
      </c>
      <c r="AC4" s="154">
        <f>COUNTIF(C4:Z4,"△")</f>
        <v>0</v>
      </c>
      <c r="AD4" s="134">
        <f>COUNTIF(C4:Z4,"●")</f>
        <v>0</v>
      </c>
      <c r="AE4" s="136">
        <f>SUM(C5,F5,I5,L5,O5,R5,U5,X5)</f>
        <v>0</v>
      </c>
      <c r="AF4" s="138">
        <f t="shared" ref="AF4" si="12">SUM(E5,H5,K5,N5,Q5,T5,W5,Z5)</f>
        <v>0</v>
      </c>
      <c r="AG4" s="140">
        <f t="shared" ref="AG4" si="13">AE4-AF4</f>
        <v>0</v>
      </c>
      <c r="AH4" s="141">
        <f>_xlfn.RANK.EQ(AI4,$AI$2:$AI$17,0)</f>
        <v>1</v>
      </c>
      <c r="AI4" s="132">
        <f t="shared" ref="AI4" si="14">AA4*100+AG4*10+AE4*1</f>
        <v>0</v>
      </c>
      <c r="AK4" s="63"/>
      <c r="AL4" s="63"/>
    </row>
    <row r="5" spans="2:38">
      <c r="B5" s="128"/>
      <c r="C5" s="60" t="str">
        <f>IF(H3="","",H3)</f>
        <v/>
      </c>
      <c r="D5" s="51" t="s">
        <v>84</v>
      </c>
      <c r="E5" s="61" t="str">
        <f>IF(F3="","",F3)</f>
        <v/>
      </c>
      <c r="F5" s="52"/>
      <c r="G5" s="49" t="s">
        <v>84</v>
      </c>
      <c r="H5" s="53"/>
      <c r="I5" s="54" t="str">
        <f>IF(要項!P64="","",要項!P64)</f>
        <v/>
      </c>
      <c r="J5" s="50" t="s">
        <v>93</v>
      </c>
      <c r="K5" s="55" t="str">
        <f>IF(要項!R64="","",要項!R64)</f>
        <v/>
      </c>
      <c r="L5" s="54" t="str">
        <f>IF(要項!P66="","",要項!P66)</f>
        <v/>
      </c>
      <c r="M5" s="50" t="s">
        <v>93</v>
      </c>
      <c r="N5" s="55" t="str">
        <f>IF(要項!R66="","",要項!R66)</f>
        <v/>
      </c>
      <c r="O5" s="54" t="str">
        <f>IF(要項!G72="","",要項!G72)</f>
        <v/>
      </c>
      <c r="P5" s="50" t="s">
        <v>93</v>
      </c>
      <c r="Q5" s="55" t="str">
        <f>IF(要項!E72="","",要項!E72)</f>
        <v/>
      </c>
      <c r="R5" s="54" t="str">
        <f>IF(要項!G51="","",要項!G51)</f>
        <v/>
      </c>
      <c r="S5" s="50" t="s">
        <v>93</v>
      </c>
      <c r="T5" s="55" t="str">
        <f>IF(要項!E51="","",要項!E51)</f>
        <v/>
      </c>
      <c r="U5" s="54" t="str">
        <f>IF(要項!P57="","",要項!P57)</f>
        <v/>
      </c>
      <c r="V5" s="50" t="s">
        <v>93</v>
      </c>
      <c r="W5" s="55" t="str">
        <f>IF(要項!R57="","",要項!R57)</f>
        <v/>
      </c>
      <c r="X5" s="54" t="str">
        <f>IF(要項!G50="","",要項!G50)</f>
        <v/>
      </c>
      <c r="Y5" s="50" t="s">
        <v>93</v>
      </c>
      <c r="Z5" s="55" t="str">
        <f>IF(要項!E50="","",要項!E50)</f>
        <v/>
      </c>
      <c r="AA5" s="151"/>
      <c r="AB5" s="137"/>
      <c r="AC5" s="139"/>
      <c r="AD5" s="135"/>
      <c r="AE5" s="137"/>
      <c r="AF5" s="139"/>
      <c r="AG5" s="135"/>
      <c r="AH5" s="142"/>
      <c r="AI5" s="133"/>
      <c r="AK5" s="63"/>
      <c r="AL5" s="63"/>
    </row>
    <row r="6" spans="2:38" ht="18" customHeight="1">
      <c r="B6" s="128" t="s">
        <v>91</v>
      </c>
      <c r="C6" s="143" t="str">
        <f>IF(OR(C7="",E7=""),"",IF(C7&gt;E7,"〇",IF(C7=E7,"△","●")))</f>
        <v/>
      </c>
      <c r="D6" s="144"/>
      <c r="E6" s="145"/>
      <c r="F6" s="143" t="str">
        <f>IF(OR(F7="",H7=""),"",IF(F7&gt;H7,"〇",IF(F7=H7,"△","●")))</f>
        <v/>
      </c>
      <c r="G6" s="144"/>
      <c r="H6" s="145"/>
      <c r="I6" s="57"/>
      <c r="J6" s="58"/>
      <c r="K6" s="59"/>
      <c r="L6" s="146" t="str">
        <f t="shared" ref="L6" si="15">IF(OR(L7="",N7=""),"",IF(L7&gt;N7,"〇",IF(L7=N7,"△","●")))</f>
        <v/>
      </c>
      <c r="M6" s="147"/>
      <c r="N6" s="148"/>
      <c r="O6" s="146" t="str">
        <f t="shared" ref="O6" si="16">IF(OR(O7="",Q7=""),"",IF(O7&gt;Q7,"〇",IF(O7=Q7,"△","●")))</f>
        <v/>
      </c>
      <c r="P6" s="147"/>
      <c r="Q6" s="148"/>
      <c r="R6" s="146" t="str">
        <f t="shared" ref="R6" si="17">IF(OR(R7="",T7=""),"",IF(R7&gt;T7,"〇",IF(R7=T7,"△","●")))</f>
        <v/>
      </c>
      <c r="S6" s="147"/>
      <c r="T6" s="148"/>
      <c r="U6" s="146" t="str">
        <f t="shared" ref="U6" si="18">IF(OR(U7="",W7=""),"",IF(U7&gt;W7,"〇",IF(U7=W7,"△","●")))</f>
        <v/>
      </c>
      <c r="V6" s="147"/>
      <c r="W6" s="148"/>
      <c r="X6" s="146" t="str">
        <f t="shared" ref="X6" si="19">IF(OR(X7="",Z7=""),"",IF(X7&gt;Z7,"〇",IF(X7=Z7,"△","●")))</f>
        <v/>
      </c>
      <c r="Y6" s="147"/>
      <c r="Z6" s="148"/>
      <c r="AA6" s="152">
        <f t="shared" ref="AA6" si="20">AB6*3+AC6*1+AD6*0</f>
        <v>0</v>
      </c>
      <c r="AB6" s="153">
        <f>COUNTIF(C6:Z6,"〇")</f>
        <v>0</v>
      </c>
      <c r="AC6" s="154">
        <f>COUNTIF(C6:Z6,"△")</f>
        <v>0</v>
      </c>
      <c r="AD6" s="134">
        <f>COUNTIF(C6:Z6,"●")</f>
        <v>0</v>
      </c>
      <c r="AE6" s="136">
        <f t="shared" ref="AE6" si="21">SUM(C7,F7,I7,L7,O7,R7,U7,X7,)</f>
        <v>0</v>
      </c>
      <c r="AF6" s="138">
        <f t="shared" ref="AF6" si="22">SUM(E7,H7,K7,N7,Q7,T7,W7,Z7)</f>
        <v>0</v>
      </c>
      <c r="AG6" s="140">
        <f t="shared" ref="AG6" si="23">AE6-AF6</f>
        <v>0</v>
      </c>
      <c r="AH6" s="141">
        <f>_xlfn.RANK.EQ(AI6,$AI$2:$AI$17,0)</f>
        <v>1</v>
      </c>
      <c r="AI6" s="132">
        <f t="shared" ref="AI6" si="24">AA6*100+AG6*10+AE6*1</f>
        <v>0</v>
      </c>
      <c r="AK6" s="63"/>
      <c r="AL6" s="63"/>
    </row>
    <row r="7" spans="2:38">
      <c r="B7" s="128"/>
      <c r="C7" s="60" t="str">
        <f>IF(K3="","",K3)</f>
        <v/>
      </c>
      <c r="D7" s="51" t="s">
        <v>87</v>
      </c>
      <c r="E7" s="61" t="str">
        <f>IF(I3="","",I3)</f>
        <v/>
      </c>
      <c r="F7" s="60" t="str">
        <f>IF(K5="","",K5)</f>
        <v/>
      </c>
      <c r="G7" s="51" t="s">
        <v>87</v>
      </c>
      <c r="H7" s="61" t="str">
        <f>IF(I5="","",I5)</f>
        <v/>
      </c>
      <c r="I7" s="52"/>
      <c r="J7" s="49" t="s">
        <v>87</v>
      </c>
      <c r="K7" s="53"/>
      <c r="L7" s="54" t="str">
        <f>IF(要項!G71="","",要項!G71)</f>
        <v/>
      </c>
      <c r="M7" s="50" t="s">
        <v>93</v>
      </c>
      <c r="N7" s="55" t="str">
        <f>IF(要項!E71="","",要項!E71)</f>
        <v/>
      </c>
      <c r="O7" s="54" t="str">
        <f>IF(要項!R65="","",要項!R65)</f>
        <v/>
      </c>
      <c r="P7" s="50" t="s">
        <v>93</v>
      </c>
      <c r="Q7" s="55" t="str">
        <f>IF(要項!P65="","",要項!P65)</f>
        <v/>
      </c>
      <c r="R7" s="54" t="str">
        <f>IF(要項!G58="","",要項!G58)</f>
        <v/>
      </c>
      <c r="S7" s="50" t="s">
        <v>93</v>
      </c>
      <c r="T7" s="55" t="str">
        <f>IF(要項!E58="","",要項!E58)</f>
        <v/>
      </c>
      <c r="U7" s="54" t="str">
        <f>IF(要項!P50="","",要項!P50)</f>
        <v/>
      </c>
      <c r="V7" s="50" t="s">
        <v>93</v>
      </c>
      <c r="W7" s="55" t="str">
        <f>IF(要項!R50="","",要項!R50)</f>
        <v/>
      </c>
      <c r="X7" s="54" t="str">
        <f>IF(要項!G57="","",要項!G57)</f>
        <v/>
      </c>
      <c r="Y7" s="50" t="s">
        <v>93</v>
      </c>
      <c r="Z7" s="55" t="str">
        <f>IF(要項!E57="","",要項!E57)</f>
        <v/>
      </c>
      <c r="AA7" s="151"/>
      <c r="AB7" s="137"/>
      <c r="AC7" s="139"/>
      <c r="AD7" s="135"/>
      <c r="AE7" s="137"/>
      <c r="AF7" s="139"/>
      <c r="AG7" s="135"/>
      <c r="AH7" s="142"/>
      <c r="AI7" s="133"/>
      <c r="AK7" s="63"/>
      <c r="AL7" s="63"/>
    </row>
    <row r="8" spans="2:38" ht="18" customHeight="1">
      <c r="B8" s="128" t="s">
        <v>73</v>
      </c>
      <c r="C8" s="143" t="str">
        <f>IF(OR(C9="",E9=""),"",IF(C9&gt;E9,"〇",IF(C9=E9,"△","●")))</f>
        <v/>
      </c>
      <c r="D8" s="144"/>
      <c r="E8" s="145"/>
      <c r="F8" s="143" t="str">
        <f>IF(OR(F9="",H9=""),"",IF(F9&gt;H9,"〇",IF(F9=H9,"△","●")))</f>
        <v/>
      </c>
      <c r="G8" s="144"/>
      <c r="H8" s="145"/>
      <c r="I8" s="143" t="str">
        <f t="shared" ref="I8" si="25">IF(OR(I9="",K9=""),"",IF(I9&gt;K9,"〇",IF(I9=K9,"△","●")))</f>
        <v/>
      </c>
      <c r="J8" s="144"/>
      <c r="K8" s="145"/>
      <c r="L8" s="57"/>
      <c r="M8" s="58"/>
      <c r="N8" s="59"/>
      <c r="O8" s="146" t="str">
        <f t="shared" ref="O8" si="26">IF(OR(O9="",Q9=""),"",IF(O9&gt;Q9,"〇",IF(O9=Q9,"△","●")))</f>
        <v/>
      </c>
      <c r="P8" s="147"/>
      <c r="Q8" s="148"/>
      <c r="R8" s="146" t="str">
        <f t="shared" ref="R8" si="27">IF(OR(R9="",T9=""),"",IF(R9&gt;T9,"〇",IF(R9=T9,"△","●")))</f>
        <v/>
      </c>
      <c r="S8" s="147"/>
      <c r="T8" s="148"/>
      <c r="U8" s="146" t="str">
        <f t="shared" ref="U8" si="28">IF(OR(U9="",W9=""),"",IF(U9&gt;W9,"〇",IF(U9=W9,"△","●")))</f>
        <v/>
      </c>
      <c r="V8" s="147"/>
      <c r="W8" s="148"/>
      <c r="X8" s="146" t="str">
        <f t="shared" ref="X8" si="29">IF(OR(X9="",Z9=""),"",IF(X9&gt;Z9,"〇",IF(X9=Z9,"△","●")))</f>
        <v/>
      </c>
      <c r="Y8" s="147"/>
      <c r="Z8" s="148"/>
      <c r="AA8" s="152">
        <f t="shared" ref="AA8" si="30">AB8*3+AC8*1+AD8*0</f>
        <v>0</v>
      </c>
      <c r="AB8" s="153">
        <f>COUNTIF(C8:Z8,"〇")</f>
        <v>0</v>
      </c>
      <c r="AC8" s="154">
        <f>COUNTIF(C8:Z8,"△")</f>
        <v>0</v>
      </c>
      <c r="AD8" s="134">
        <f>COUNTIF(C8:Z8,"●")</f>
        <v>0</v>
      </c>
      <c r="AE8" s="136">
        <f t="shared" ref="AE8" si="31">SUM(C9,F9,I9,L9,O9,R9,U9,X9,)</f>
        <v>0</v>
      </c>
      <c r="AF8" s="138">
        <f t="shared" ref="AF8" si="32">SUM(E9,H9,K9,N9,Q9,T9,W9,Z9)</f>
        <v>0</v>
      </c>
      <c r="AG8" s="140">
        <f t="shared" ref="AG8" si="33">AE8-AF8</f>
        <v>0</v>
      </c>
      <c r="AH8" s="141">
        <f>_xlfn.RANK.EQ(AI8,$AI$2:$AI$17,0)</f>
        <v>1</v>
      </c>
      <c r="AI8" s="132">
        <f t="shared" ref="AI8" si="34">AA8*100+AG8*10+AE8*1</f>
        <v>0</v>
      </c>
      <c r="AK8" s="63"/>
      <c r="AL8" s="63"/>
    </row>
    <row r="9" spans="2:38">
      <c r="B9" s="128"/>
      <c r="C9" s="60" t="str">
        <f>IF(N3="","",N3)</f>
        <v/>
      </c>
      <c r="D9" s="51" t="s">
        <v>89</v>
      </c>
      <c r="E9" s="61" t="str">
        <f>IF(L3="","",L3)</f>
        <v/>
      </c>
      <c r="F9" s="60" t="str">
        <f>IF(N5="","",N5)</f>
        <v/>
      </c>
      <c r="G9" s="51" t="s">
        <v>84</v>
      </c>
      <c r="H9" s="61" t="str">
        <f>IF(L5="","",L5)</f>
        <v/>
      </c>
      <c r="I9" s="60" t="str">
        <f>IF(N7="","",N7)</f>
        <v/>
      </c>
      <c r="J9" s="51" t="s">
        <v>84</v>
      </c>
      <c r="K9" s="61" t="str">
        <f>IF(L7="","",L7)</f>
        <v/>
      </c>
      <c r="L9" s="52"/>
      <c r="M9" s="49" t="s">
        <v>84</v>
      </c>
      <c r="N9" s="53"/>
      <c r="O9" s="54" t="str">
        <f>IF(要項!R63="","",要項!R63)</f>
        <v/>
      </c>
      <c r="P9" s="50" t="s">
        <v>93</v>
      </c>
      <c r="Q9" s="55" t="str">
        <f>IF(要項!P63="","",要項!P63)</f>
        <v/>
      </c>
      <c r="R9" s="54" t="str">
        <f>IF(要項!G56="","",要項!G56)</f>
        <v/>
      </c>
      <c r="S9" s="50" t="s">
        <v>93</v>
      </c>
      <c r="T9" s="55" t="str">
        <f>IF(要項!E56="","",要項!E56)</f>
        <v/>
      </c>
      <c r="U9" s="54" t="str">
        <f>IF(要項!P51="","",要項!P51)</f>
        <v/>
      </c>
      <c r="V9" s="50" t="s">
        <v>93</v>
      </c>
      <c r="W9" s="55" t="str">
        <f>IF(要項!R51="","",要項!R51)</f>
        <v/>
      </c>
      <c r="X9" s="54" t="str">
        <f>IF(要項!G59="","",要項!G59)</f>
        <v/>
      </c>
      <c r="Y9" s="50" t="s">
        <v>93</v>
      </c>
      <c r="Z9" s="55" t="str">
        <f>IF(要項!E59="","",要項!E59)</f>
        <v/>
      </c>
      <c r="AA9" s="151"/>
      <c r="AB9" s="137"/>
      <c r="AC9" s="139"/>
      <c r="AD9" s="135"/>
      <c r="AE9" s="137"/>
      <c r="AF9" s="139"/>
      <c r="AG9" s="135"/>
      <c r="AH9" s="142"/>
      <c r="AI9" s="133"/>
      <c r="AK9" s="63"/>
      <c r="AL9" s="63"/>
    </row>
    <row r="10" spans="2:38" ht="18" customHeight="1">
      <c r="B10" s="128" t="s">
        <v>74</v>
      </c>
      <c r="C10" s="143" t="str">
        <f>IF(OR(C11="",E11=""),"",IF(C11&gt;E11,"〇",IF(C11=E11,"△","●")))</f>
        <v/>
      </c>
      <c r="D10" s="144"/>
      <c r="E10" s="145"/>
      <c r="F10" s="143" t="str">
        <f>IF(OR(F11="",H11=""),"",IF(F11&gt;H11,"〇",IF(F11=H11,"△","●")))</f>
        <v/>
      </c>
      <c r="G10" s="144"/>
      <c r="H10" s="145"/>
      <c r="I10" s="143" t="str">
        <f t="shared" ref="I10" si="35">IF(OR(I11="",K11=""),"",IF(I11&gt;K11,"〇",IF(I11=K11,"△","●")))</f>
        <v/>
      </c>
      <c r="J10" s="144"/>
      <c r="K10" s="145"/>
      <c r="L10" s="143" t="str">
        <f t="shared" ref="L10" si="36">IF(OR(L11="",N11=""),"",IF(L11&gt;N11,"〇",IF(L11=N11,"△","●")))</f>
        <v/>
      </c>
      <c r="M10" s="144"/>
      <c r="N10" s="145"/>
      <c r="O10" s="57"/>
      <c r="P10" s="58"/>
      <c r="Q10" s="59"/>
      <c r="R10" s="146" t="str">
        <f t="shared" ref="R10" si="37">IF(OR(R11="",T11=""),"",IF(R11&gt;T11,"〇",IF(R11=T11,"△","●")))</f>
        <v/>
      </c>
      <c r="S10" s="147"/>
      <c r="T10" s="148"/>
      <c r="U10" s="146" t="str">
        <f t="shared" ref="U10" si="38">IF(OR(U11="",W11=""),"",IF(U11&gt;W11,"〇",IF(U11=W11,"△","●")))</f>
        <v/>
      </c>
      <c r="V10" s="147"/>
      <c r="W10" s="148"/>
      <c r="X10" s="146" t="str">
        <f t="shared" ref="X10" si="39">IF(OR(X11="",Z11=""),"",IF(X11&gt;Z11,"〇",IF(X11=Z11,"△","●")))</f>
        <v/>
      </c>
      <c r="Y10" s="147"/>
      <c r="Z10" s="148"/>
      <c r="AA10" s="152">
        <f t="shared" ref="AA10" si="40">AB10*3+AC10*1+AD10*0</f>
        <v>0</v>
      </c>
      <c r="AB10" s="153">
        <f>COUNTIF(C10:Z10,"〇")</f>
        <v>0</v>
      </c>
      <c r="AC10" s="154">
        <f>COUNTIF(C10:Z10,"△")</f>
        <v>0</v>
      </c>
      <c r="AD10" s="134">
        <f>COUNTIF(C10:Z10,"●")</f>
        <v>0</v>
      </c>
      <c r="AE10" s="136">
        <f t="shared" ref="AE10" si="41">SUM(C11,F11,I11,L11,O11,R11,U11,X11,)</f>
        <v>0</v>
      </c>
      <c r="AF10" s="138">
        <f t="shared" ref="AF10" si="42">SUM(E11,H11,K11,N11,Q11,T11,W11,Z11)</f>
        <v>0</v>
      </c>
      <c r="AG10" s="140">
        <f t="shared" ref="AG10" si="43">AE10-AF10</f>
        <v>0</v>
      </c>
      <c r="AH10" s="141">
        <f>_xlfn.RANK.EQ(AI10,$AI$2:$AI$17,0)</f>
        <v>1</v>
      </c>
      <c r="AI10" s="132">
        <f t="shared" ref="AI10" si="44">AA10*100+AG10*10+AE10*1</f>
        <v>0</v>
      </c>
      <c r="AK10" s="63"/>
      <c r="AL10" s="63"/>
    </row>
    <row r="11" spans="2:38">
      <c r="B11" s="128"/>
      <c r="C11" s="60" t="str">
        <f>IF(Q3="","",Q3)</f>
        <v/>
      </c>
      <c r="D11" s="51" t="s">
        <v>89</v>
      </c>
      <c r="E11" s="61" t="str">
        <f>IF(O3="","",O3)</f>
        <v/>
      </c>
      <c r="F11" s="60" t="str">
        <f>IF(Q5="","",Q5)</f>
        <v/>
      </c>
      <c r="G11" s="51" t="s">
        <v>84</v>
      </c>
      <c r="H11" s="61" t="str">
        <f>IF(O5="","",O5)</f>
        <v/>
      </c>
      <c r="I11" s="60" t="str">
        <f>IF(Q7="","",Q7)</f>
        <v/>
      </c>
      <c r="J11" s="51" t="s">
        <v>84</v>
      </c>
      <c r="K11" s="61" t="str">
        <f>IF(O7="","",O7)</f>
        <v/>
      </c>
      <c r="L11" s="60" t="str">
        <f>IF(Q9="","",Q9)</f>
        <v/>
      </c>
      <c r="M11" s="51" t="s">
        <v>88</v>
      </c>
      <c r="N11" s="61" t="str">
        <f>IF(O9="","",O9)</f>
        <v/>
      </c>
      <c r="O11" s="52"/>
      <c r="P11" s="49" t="s">
        <v>84</v>
      </c>
      <c r="Q11" s="53"/>
      <c r="R11" s="54" t="str">
        <f>IF(要項!G49="","",要項!G49)</f>
        <v/>
      </c>
      <c r="S11" s="50" t="s">
        <v>93</v>
      </c>
      <c r="T11" s="55" t="str">
        <f>IF(要項!E49="","",要項!E49)</f>
        <v/>
      </c>
      <c r="U11" s="54" t="str">
        <f>IF(要項!P58="","",要項!P58)</f>
        <v/>
      </c>
      <c r="V11" s="50" t="s">
        <v>93</v>
      </c>
      <c r="W11" s="55" t="str">
        <f>IF(要項!R58="","",要項!R58)</f>
        <v/>
      </c>
      <c r="X11" s="54" t="str">
        <f>IF(要項!G52="","",要項!G52)</f>
        <v/>
      </c>
      <c r="Y11" s="50" t="s">
        <v>93</v>
      </c>
      <c r="Z11" s="55" t="str">
        <f>IF(要項!E52="","",要項!E52)</f>
        <v/>
      </c>
      <c r="AA11" s="151"/>
      <c r="AB11" s="137"/>
      <c r="AC11" s="139"/>
      <c r="AD11" s="135"/>
      <c r="AE11" s="137"/>
      <c r="AF11" s="139"/>
      <c r="AG11" s="135"/>
      <c r="AH11" s="142"/>
      <c r="AI11" s="133"/>
      <c r="AK11" s="63"/>
      <c r="AL11" s="63"/>
    </row>
    <row r="12" spans="2:38" ht="18" customHeight="1">
      <c r="B12" s="128" t="s">
        <v>75</v>
      </c>
      <c r="C12" s="143" t="str">
        <f>IF(OR(C13="",E13=""),"",IF(C13&gt;E13,"〇",IF(C13=E13,"△","●")))</f>
        <v/>
      </c>
      <c r="D12" s="144"/>
      <c r="E12" s="145"/>
      <c r="F12" s="143" t="str">
        <f>IF(OR(F13="",H13=""),"",IF(F13&gt;H13,"〇",IF(F13=H13,"△","●")))</f>
        <v/>
      </c>
      <c r="G12" s="144"/>
      <c r="H12" s="145"/>
      <c r="I12" s="143" t="str">
        <f t="shared" ref="I12" si="45">IF(OR(I13="",K13=""),"",IF(I13&gt;K13,"〇",IF(I13=K13,"△","●")))</f>
        <v/>
      </c>
      <c r="J12" s="144"/>
      <c r="K12" s="145"/>
      <c r="L12" s="143" t="str">
        <f t="shared" ref="L12" si="46">IF(OR(L13="",N13=""),"",IF(L13&gt;N13,"〇",IF(L13=N13,"△","●")))</f>
        <v/>
      </c>
      <c r="M12" s="144"/>
      <c r="N12" s="145"/>
      <c r="O12" s="143" t="str">
        <f t="shared" ref="O12" si="47">IF(OR(O13="",Q13=""),"",IF(O13&gt;Q13,"〇",IF(O13=Q13,"△","●")))</f>
        <v/>
      </c>
      <c r="P12" s="144"/>
      <c r="Q12" s="145"/>
      <c r="R12" s="57"/>
      <c r="S12" s="58"/>
      <c r="T12" s="59"/>
      <c r="U12" s="146" t="str">
        <f t="shared" ref="U12" si="48">IF(OR(U13="",W13=""),"",IF(U13&gt;W13,"〇",IF(U13=W13,"△","●")))</f>
        <v/>
      </c>
      <c r="V12" s="147"/>
      <c r="W12" s="148"/>
      <c r="X12" s="146" t="str">
        <f t="shared" ref="X12" si="49">IF(OR(X13="",Z13=""),"",IF(X13&gt;Z13,"〇",IF(X13=Z13,"△","●")))</f>
        <v/>
      </c>
      <c r="Y12" s="147"/>
      <c r="Z12" s="148"/>
      <c r="AA12" s="152">
        <f t="shared" ref="AA12" si="50">AB12*3+AC12*1+AD12*0</f>
        <v>0</v>
      </c>
      <c r="AB12" s="153">
        <f>COUNTIF(C12:Z12,"〇")</f>
        <v>0</v>
      </c>
      <c r="AC12" s="154">
        <f>COUNTIF(C12:Z12,"△")</f>
        <v>0</v>
      </c>
      <c r="AD12" s="134">
        <f>COUNTIF(C12:Z12,"●")</f>
        <v>0</v>
      </c>
      <c r="AE12" s="136">
        <f t="shared" ref="AE12" si="51">SUM(C13,F13,I13,L13,O13,R13,U13,X13,)</f>
        <v>0</v>
      </c>
      <c r="AF12" s="138">
        <f t="shared" ref="AF12" si="52">SUM(E13,H13,K13,N13,Q13,T13,W13,Z13)</f>
        <v>0</v>
      </c>
      <c r="AG12" s="140">
        <f t="shared" ref="AG12" si="53">AE12-AF12</f>
        <v>0</v>
      </c>
      <c r="AH12" s="141">
        <f>_xlfn.RANK.EQ(AI12,$AI$2:$AI$17,0)</f>
        <v>1</v>
      </c>
      <c r="AI12" s="132">
        <f t="shared" ref="AI12" si="54">AA12*100+AG12*10+AE12*1</f>
        <v>0</v>
      </c>
      <c r="AK12" s="63"/>
      <c r="AL12" s="63"/>
    </row>
    <row r="13" spans="2:38">
      <c r="B13" s="128"/>
      <c r="C13" s="60" t="str">
        <f>IF(T3="","",T3)</f>
        <v/>
      </c>
      <c r="D13" s="51" t="s">
        <v>84</v>
      </c>
      <c r="E13" s="61" t="str">
        <f>IF(R3="","",R3)</f>
        <v/>
      </c>
      <c r="F13" s="60" t="str">
        <f>IF(T5="","",T5)</f>
        <v/>
      </c>
      <c r="G13" s="51" t="s">
        <v>87</v>
      </c>
      <c r="H13" s="61" t="str">
        <f>IF(R5="","",R5)</f>
        <v/>
      </c>
      <c r="I13" s="60" t="str">
        <f>IF(T7="","",T7)</f>
        <v/>
      </c>
      <c r="J13" s="51" t="s">
        <v>89</v>
      </c>
      <c r="K13" s="61" t="str">
        <f>IF(R7="","",R7)</f>
        <v/>
      </c>
      <c r="L13" s="60" t="str">
        <f>IF(T9="","",T9)</f>
        <v/>
      </c>
      <c r="M13" s="51" t="s">
        <v>84</v>
      </c>
      <c r="N13" s="61" t="str">
        <f>IF(R9="","",R9)</f>
        <v/>
      </c>
      <c r="O13" s="60" t="str">
        <f>IF(T11="","",T11)</f>
        <v/>
      </c>
      <c r="P13" s="51" t="s">
        <v>84</v>
      </c>
      <c r="Q13" s="61" t="str">
        <f>IF(R11="","",R11)</f>
        <v/>
      </c>
      <c r="R13" s="52"/>
      <c r="S13" s="49" t="s">
        <v>84</v>
      </c>
      <c r="T13" s="53"/>
      <c r="U13" s="54" t="str">
        <f>IF(要項!E66="","",要項!E66)</f>
        <v/>
      </c>
      <c r="V13" s="50" t="s">
        <v>93</v>
      </c>
      <c r="W13" s="55" t="str">
        <f>IF(要項!G66="","",要項!G66)</f>
        <v/>
      </c>
      <c r="X13" s="54" t="str">
        <f>IF(要項!E73="","",要項!E73)</f>
        <v/>
      </c>
      <c r="Y13" s="50" t="s">
        <v>93</v>
      </c>
      <c r="Z13" s="55" t="str">
        <f>IF(要項!G73="","",要項!G73)</f>
        <v/>
      </c>
      <c r="AA13" s="151"/>
      <c r="AB13" s="137"/>
      <c r="AC13" s="139"/>
      <c r="AD13" s="135"/>
      <c r="AE13" s="137"/>
      <c r="AF13" s="139"/>
      <c r="AG13" s="135"/>
      <c r="AH13" s="142"/>
      <c r="AI13" s="133"/>
      <c r="AK13" s="63"/>
      <c r="AL13" s="63"/>
    </row>
    <row r="14" spans="2:38" ht="18" customHeight="1">
      <c r="B14" s="128" t="s">
        <v>92</v>
      </c>
      <c r="C14" s="143" t="str">
        <f>IF(OR(C15="",E15=""),"",IF(C15&gt;E15,"〇",IF(C15=E15,"△","●")))</f>
        <v/>
      </c>
      <c r="D14" s="144"/>
      <c r="E14" s="145"/>
      <c r="F14" s="143" t="str">
        <f>IF(OR(F15="",H15=""),"",IF(F15&gt;H15,"〇",IF(F15=H15,"△","●")))</f>
        <v/>
      </c>
      <c r="G14" s="144"/>
      <c r="H14" s="145"/>
      <c r="I14" s="143" t="str">
        <f t="shared" ref="I14" si="55">IF(OR(I15="",K15=""),"",IF(I15&gt;K15,"〇",IF(I15=K15,"△","●")))</f>
        <v/>
      </c>
      <c r="J14" s="144"/>
      <c r="K14" s="145"/>
      <c r="L14" s="143" t="str">
        <f t="shared" ref="L14" si="56">IF(OR(L15="",N15=""),"",IF(L15&gt;N15,"〇",IF(L15=N15,"△","●")))</f>
        <v/>
      </c>
      <c r="M14" s="144"/>
      <c r="N14" s="145"/>
      <c r="O14" s="143" t="str">
        <f t="shared" ref="O14" si="57">IF(OR(O15="",Q15=""),"",IF(O15&gt;Q15,"〇",IF(O15=Q15,"△","●")))</f>
        <v/>
      </c>
      <c r="P14" s="144"/>
      <c r="Q14" s="145"/>
      <c r="R14" s="143" t="str">
        <f t="shared" ref="R14" si="58">IF(OR(R15="",T15=""),"",IF(R15&gt;T15,"〇",IF(R15=T15,"△","●")))</f>
        <v/>
      </c>
      <c r="S14" s="144"/>
      <c r="T14" s="145"/>
      <c r="U14" s="57"/>
      <c r="V14" s="58"/>
      <c r="W14" s="59"/>
      <c r="X14" s="146" t="str">
        <f t="shared" ref="X14" si="59">IF(OR(X15="",Z15=""),"",IF(X15&gt;Z15,"〇",IF(X15=Z15,"△","●")))</f>
        <v/>
      </c>
      <c r="Y14" s="147"/>
      <c r="Z14" s="148"/>
      <c r="AA14" s="152">
        <f t="shared" ref="AA14" si="60">AB14*3+AC14*1+AD14*0</f>
        <v>0</v>
      </c>
      <c r="AB14" s="153">
        <f>COUNTIF(C14:Z14,"〇")</f>
        <v>0</v>
      </c>
      <c r="AC14" s="154">
        <f>COUNTIF(C14:Z14,"△")</f>
        <v>0</v>
      </c>
      <c r="AD14" s="134">
        <f>COUNTIF(C14:Z14,"●")</f>
        <v>0</v>
      </c>
      <c r="AE14" s="136">
        <f t="shared" ref="AE14" si="61">SUM(C15,F15,I15,L15,O15,R15,U15,X15,)</f>
        <v>0</v>
      </c>
      <c r="AF14" s="138">
        <f t="shared" ref="AF14" si="62">SUM(E15,H15,K15,N15,Q15,T15,W15,Z15)</f>
        <v>0</v>
      </c>
      <c r="AG14" s="140">
        <f t="shared" ref="AG14" si="63">AE14-AF14</f>
        <v>0</v>
      </c>
      <c r="AH14" s="141">
        <f>_xlfn.RANK.EQ(AI14,$AI$2:$AI$17,0)</f>
        <v>1</v>
      </c>
      <c r="AI14" s="132">
        <f t="shared" ref="AI14" si="64">AA14*100+AG14*10+AE14*1</f>
        <v>0</v>
      </c>
      <c r="AK14" s="63"/>
      <c r="AL14" s="63"/>
    </row>
    <row r="15" spans="2:38">
      <c r="B15" s="128"/>
      <c r="C15" s="60" t="str">
        <f>IF(W3="","",W3)</f>
        <v/>
      </c>
      <c r="D15" s="51" t="s">
        <v>84</v>
      </c>
      <c r="E15" s="61" t="str">
        <f>IF(U3="","",U3)</f>
        <v/>
      </c>
      <c r="F15" s="60" t="str">
        <f>IF(W5="","",W5)</f>
        <v/>
      </c>
      <c r="G15" s="51" t="s">
        <v>90</v>
      </c>
      <c r="H15" s="61" t="str">
        <f>IF(U5="","",U5)</f>
        <v/>
      </c>
      <c r="I15" s="60" t="str">
        <f>IF(W7="","",W7)</f>
        <v/>
      </c>
      <c r="J15" s="51" t="s">
        <v>88</v>
      </c>
      <c r="K15" s="61" t="str">
        <f>IF(U7="","",U7)</f>
        <v/>
      </c>
      <c r="L15" s="60" t="str">
        <f>IF(W9="","",W9)</f>
        <v/>
      </c>
      <c r="M15" s="51" t="s">
        <v>87</v>
      </c>
      <c r="N15" s="61" t="str">
        <f>IF(U9="","",U9)</f>
        <v/>
      </c>
      <c r="O15" s="60" t="str">
        <f>IF(W11="","",W11)</f>
        <v/>
      </c>
      <c r="P15" s="51" t="s">
        <v>87</v>
      </c>
      <c r="Q15" s="61" t="str">
        <f>IF(U11="","",U11)</f>
        <v/>
      </c>
      <c r="R15" s="60" t="str">
        <f>IF(W13="","",W13)</f>
        <v/>
      </c>
      <c r="S15" s="51" t="s">
        <v>89</v>
      </c>
      <c r="T15" s="61" t="str">
        <f>IF(U13="","",U13)</f>
        <v/>
      </c>
      <c r="U15" s="52"/>
      <c r="V15" s="49" t="s">
        <v>89</v>
      </c>
      <c r="W15" s="53"/>
      <c r="X15" s="54" t="str">
        <f>IF(要項!G64="","",要項!G64)</f>
        <v/>
      </c>
      <c r="Y15" s="50" t="s">
        <v>93</v>
      </c>
      <c r="Z15" s="55" t="str">
        <f>IF(要項!E64="","",要項!E64)</f>
        <v/>
      </c>
      <c r="AA15" s="151"/>
      <c r="AB15" s="137"/>
      <c r="AC15" s="139"/>
      <c r="AD15" s="135"/>
      <c r="AE15" s="137"/>
      <c r="AF15" s="139"/>
      <c r="AG15" s="135"/>
      <c r="AH15" s="142"/>
      <c r="AI15" s="133"/>
      <c r="AK15" s="63"/>
      <c r="AL15" s="63"/>
    </row>
    <row r="16" spans="2:38" ht="18" customHeight="1">
      <c r="B16" s="128" t="s">
        <v>59</v>
      </c>
      <c r="C16" s="143" t="str">
        <f>IF(OR(C17="",E17=""),"",IF(C17&gt;E17,"〇",IF(C17=E17,"△","●")))</f>
        <v/>
      </c>
      <c r="D16" s="144"/>
      <c r="E16" s="145"/>
      <c r="F16" s="143" t="str">
        <f>IF(OR(F17="",H17=""),"",IF(F17&gt;H17,"〇",IF(F17=H17,"△","●")))</f>
        <v/>
      </c>
      <c r="G16" s="144"/>
      <c r="H16" s="145"/>
      <c r="I16" s="143" t="str">
        <f t="shared" ref="I16" si="65">IF(OR(I17="",K17=""),"",IF(I17&gt;K17,"〇",IF(I17=K17,"△","●")))</f>
        <v/>
      </c>
      <c r="J16" s="144"/>
      <c r="K16" s="145"/>
      <c r="L16" s="143" t="str">
        <f t="shared" ref="L16" si="66">IF(OR(L17="",N17=""),"",IF(L17&gt;N17,"〇",IF(L17=N17,"△","●")))</f>
        <v/>
      </c>
      <c r="M16" s="144"/>
      <c r="N16" s="145"/>
      <c r="O16" s="143" t="str">
        <f t="shared" ref="O16" si="67">IF(OR(O17="",Q17=""),"",IF(O17&gt;Q17,"〇",IF(O17=Q17,"△","●")))</f>
        <v/>
      </c>
      <c r="P16" s="144"/>
      <c r="Q16" s="145"/>
      <c r="R16" s="143" t="str">
        <f t="shared" ref="R16" si="68">IF(OR(R17="",T17=""),"",IF(R17&gt;T17,"〇",IF(R17=T17,"△","●")))</f>
        <v/>
      </c>
      <c r="S16" s="144"/>
      <c r="T16" s="145"/>
      <c r="U16" s="143" t="str">
        <f t="shared" ref="U16" si="69">IF(OR(U17="",W17=""),"",IF(U17&gt;W17,"〇",IF(U17=W17,"△","●")))</f>
        <v/>
      </c>
      <c r="V16" s="144"/>
      <c r="W16" s="145"/>
      <c r="X16" s="57"/>
      <c r="Y16" s="58"/>
      <c r="Z16" s="59"/>
      <c r="AA16" s="152">
        <f t="shared" ref="AA16" si="70">AB16*3+AC16*1+AD16*0</f>
        <v>0</v>
      </c>
      <c r="AB16" s="153">
        <f>COUNTIF(C16:Z16,"〇")</f>
        <v>0</v>
      </c>
      <c r="AC16" s="154">
        <f>COUNTIF(C16:Z16,"△")</f>
        <v>0</v>
      </c>
      <c r="AD16" s="134">
        <f>COUNTIF(C16:Z16,"●")</f>
        <v>0</v>
      </c>
      <c r="AE16" s="136">
        <f t="shared" ref="AE16" si="71">SUM(C17,F17,I17,L17,O17,R17,U17,X17,)</f>
        <v>0</v>
      </c>
      <c r="AF16" s="138">
        <f t="shared" ref="AF16" si="72">SUM(E17,H17,K17,N17,Q17,T17,W17,Z17)</f>
        <v>0</v>
      </c>
      <c r="AG16" s="140">
        <f t="shared" ref="AG16" si="73">AE16-AF16</f>
        <v>0</v>
      </c>
      <c r="AH16" s="141">
        <f>_xlfn.RANK.EQ(AI16,$AI$2:$AI$17,0)</f>
        <v>1</v>
      </c>
      <c r="AI16" s="132">
        <f t="shared" ref="AI16" si="74">AA16*100+AG16*10+AE16*1</f>
        <v>0</v>
      </c>
      <c r="AK16" s="63"/>
      <c r="AL16" s="63"/>
    </row>
    <row r="17" spans="2:38">
      <c r="B17" s="128"/>
      <c r="C17" s="60" t="str">
        <f>IF(Z3="","",Z3)</f>
        <v/>
      </c>
      <c r="D17" s="51" t="s">
        <v>84</v>
      </c>
      <c r="E17" s="62" t="str">
        <f>IF(X3="","",X3)</f>
        <v/>
      </c>
      <c r="F17" s="60" t="str">
        <f>IF(Z5="","",Z5)</f>
        <v/>
      </c>
      <c r="G17" s="51" t="s">
        <v>89</v>
      </c>
      <c r="H17" s="61" t="str">
        <f>IF(X5="","",X5)</f>
        <v/>
      </c>
      <c r="I17" s="60" t="str">
        <f>IF(Z7="","",Z7)</f>
        <v/>
      </c>
      <c r="J17" s="51" t="s">
        <v>87</v>
      </c>
      <c r="K17" s="61" t="str">
        <f>IF(X7="","",X7)</f>
        <v/>
      </c>
      <c r="L17" s="60" t="str">
        <f>IF(Z9="","",Z9)</f>
        <v/>
      </c>
      <c r="M17" s="51" t="s">
        <v>87</v>
      </c>
      <c r="N17" s="61" t="str">
        <f>IF(X9="","",X9)</f>
        <v/>
      </c>
      <c r="O17" s="60" t="str">
        <f>IF(Z11="","",Z11)</f>
        <v/>
      </c>
      <c r="P17" s="51" t="s">
        <v>89</v>
      </c>
      <c r="Q17" s="61" t="str">
        <f>IF(X11="","",X11)</f>
        <v/>
      </c>
      <c r="R17" s="60" t="str">
        <f>IF(Z13="","",Z13)</f>
        <v/>
      </c>
      <c r="S17" s="51" t="s">
        <v>89</v>
      </c>
      <c r="T17" s="61" t="str">
        <f>IF(X13="","",X13)</f>
        <v/>
      </c>
      <c r="U17" s="60" t="str">
        <f>IF(Z15="","",Z15)</f>
        <v/>
      </c>
      <c r="V17" s="51" t="s">
        <v>84</v>
      </c>
      <c r="W17" s="61" t="str">
        <f>IF(X15="","",X15)</f>
        <v/>
      </c>
      <c r="X17" s="52"/>
      <c r="Y17" s="49" t="s">
        <v>84</v>
      </c>
      <c r="Z17" s="53"/>
      <c r="AA17" s="151"/>
      <c r="AB17" s="137"/>
      <c r="AC17" s="139"/>
      <c r="AD17" s="135"/>
      <c r="AE17" s="137"/>
      <c r="AF17" s="139"/>
      <c r="AG17" s="135"/>
      <c r="AH17" s="142"/>
      <c r="AI17" s="133"/>
      <c r="AK17" s="63"/>
      <c r="AL17" s="63"/>
    </row>
    <row r="19" spans="2:38">
      <c r="B19" s="155" t="s">
        <v>95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</row>
    <row r="20" spans="2:38"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</row>
    <row r="21" spans="2:38"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</row>
  </sheetData>
  <mergeCells count="145">
    <mergeCell ref="B19:AH21"/>
    <mergeCell ref="AF16:AF17"/>
    <mergeCell ref="AG16:AG17"/>
    <mergeCell ref="AH16:AH17"/>
    <mergeCell ref="AI16:AI17"/>
    <mergeCell ref="AA16:AA17"/>
    <mergeCell ref="AB16:AB17"/>
    <mergeCell ref="AC16:AC17"/>
    <mergeCell ref="AD16:AD17"/>
    <mergeCell ref="AE16:AE17"/>
    <mergeCell ref="B16:B17"/>
    <mergeCell ref="C16:E16"/>
    <mergeCell ref="F16:H16"/>
    <mergeCell ref="I16:K16"/>
    <mergeCell ref="L16:N16"/>
    <mergeCell ref="O16:Q16"/>
    <mergeCell ref="R16:T16"/>
    <mergeCell ref="U16:W16"/>
    <mergeCell ref="AF12:AF13"/>
    <mergeCell ref="AG12:AG13"/>
    <mergeCell ref="AH12:AH13"/>
    <mergeCell ref="AI12:AI13"/>
    <mergeCell ref="AD12:AD13"/>
    <mergeCell ref="AE12:AE13"/>
    <mergeCell ref="AI14:AI15"/>
    <mergeCell ref="AD14:AD15"/>
    <mergeCell ref="AE14:AE15"/>
    <mergeCell ref="AF14:AF15"/>
    <mergeCell ref="AG14:AG15"/>
    <mergeCell ref="AH14:AH15"/>
    <mergeCell ref="B14:B15"/>
    <mergeCell ref="C14:E14"/>
    <mergeCell ref="F14:H14"/>
    <mergeCell ref="I14:K14"/>
    <mergeCell ref="L14:N14"/>
    <mergeCell ref="O14:Q14"/>
    <mergeCell ref="AA12:AA13"/>
    <mergeCell ref="AB12:AB13"/>
    <mergeCell ref="AC12:AC13"/>
    <mergeCell ref="B12:B13"/>
    <mergeCell ref="C12:E12"/>
    <mergeCell ref="F12:H12"/>
    <mergeCell ref="I12:K12"/>
    <mergeCell ref="L12:N12"/>
    <mergeCell ref="O12:Q12"/>
    <mergeCell ref="U12:W12"/>
    <mergeCell ref="X12:Z12"/>
    <mergeCell ref="AC14:AC15"/>
    <mergeCell ref="R14:T14"/>
    <mergeCell ref="X14:Z14"/>
    <mergeCell ref="AA14:AA15"/>
    <mergeCell ref="AB14:AB15"/>
    <mergeCell ref="AF8:AF9"/>
    <mergeCell ref="AG8:AG9"/>
    <mergeCell ref="AH8:AH9"/>
    <mergeCell ref="AI8:AI9"/>
    <mergeCell ref="AD8:AD9"/>
    <mergeCell ref="AE8:AE9"/>
    <mergeCell ref="AI10:AI11"/>
    <mergeCell ref="AD10:AD11"/>
    <mergeCell ref="AE10:AE11"/>
    <mergeCell ref="AF10:AF11"/>
    <mergeCell ref="AG10:AG11"/>
    <mergeCell ref="AH10:AH11"/>
    <mergeCell ref="B10:B11"/>
    <mergeCell ref="C10:E10"/>
    <mergeCell ref="F10:H10"/>
    <mergeCell ref="I10:K10"/>
    <mergeCell ref="L10:N10"/>
    <mergeCell ref="R10:T10"/>
    <mergeCell ref="AA8:AA9"/>
    <mergeCell ref="AB8:AB9"/>
    <mergeCell ref="AC8:AC9"/>
    <mergeCell ref="B8:B9"/>
    <mergeCell ref="C8:E8"/>
    <mergeCell ref="F8:H8"/>
    <mergeCell ref="I8:K8"/>
    <mergeCell ref="O8:Q8"/>
    <mergeCell ref="R8:T8"/>
    <mergeCell ref="U8:W8"/>
    <mergeCell ref="X8:Z8"/>
    <mergeCell ref="AC10:AC11"/>
    <mergeCell ref="U10:W10"/>
    <mergeCell ref="X10:Z10"/>
    <mergeCell ref="AA10:AA11"/>
    <mergeCell ref="AB10:AB11"/>
    <mergeCell ref="AC6:AC7"/>
    <mergeCell ref="U6:W6"/>
    <mergeCell ref="X6:Z6"/>
    <mergeCell ref="AA6:AA7"/>
    <mergeCell ref="AB6:AB7"/>
    <mergeCell ref="B6:B7"/>
    <mergeCell ref="C6:E6"/>
    <mergeCell ref="F6:H6"/>
    <mergeCell ref="L6:N6"/>
    <mergeCell ref="O6:Q6"/>
    <mergeCell ref="R6:T6"/>
    <mergeCell ref="AD4:AD5"/>
    <mergeCell ref="AE4:AE5"/>
    <mergeCell ref="AF4:AF5"/>
    <mergeCell ref="AG4:AG5"/>
    <mergeCell ref="AH4:AH5"/>
    <mergeCell ref="AI4:AI5"/>
    <mergeCell ref="X4:Z4"/>
    <mergeCell ref="AA4:AA5"/>
    <mergeCell ref="AB4:AB5"/>
    <mergeCell ref="AC4:AC5"/>
    <mergeCell ref="AI6:AI7"/>
    <mergeCell ref="AD6:AD7"/>
    <mergeCell ref="AE6:AE7"/>
    <mergeCell ref="AF6:AF7"/>
    <mergeCell ref="AG6:AG7"/>
    <mergeCell ref="AH6:AH7"/>
    <mergeCell ref="AI2:AI3"/>
    <mergeCell ref="B4:B5"/>
    <mergeCell ref="C4:E4"/>
    <mergeCell ref="I4:K4"/>
    <mergeCell ref="L4:N4"/>
    <mergeCell ref="O4:Q4"/>
    <mergeCell ref="R4:T4"/>
    <mergeCell ref="U4:W4"/>
    <mergeCell ref="AC2:AC3"/>
    <mergeCell ref="AD2:AD3"/>
    <mergeCell ref="AE2:AE3"/>
    <mergeCell ref="AF2:AF3"/>
    <mergeCell ref="AG2:AG3"/>
    <mergeCell ref="AH2:AH3"/>
    <mergeCell ref="U2:W2"/>
    <mergeCell ref="X2:Z2"/>
    <mergeCell ref="AA2:AA3"/>
    <mergeCell ref="AB2:AB3"/>
    <mergeCell ref="U1:W1"/>
    <mergeCell ref="X1:Z1"/>
    <mergeCell ref="B2:B3"/>
    <mergeCell ref="F2:H2"/>
    <mergeCell ref="I2:K2"/>
    <mergeCell ref="L2:N2"/>
    <mergeCell ref="O2:Q2"/>
    <mergeCell ref="R2:T2"/>
    <mergeCell ref="C1:E1"/>
    <mergeCell ref="F1:H1"/>
    <mergeCell ref="I1:K1"/>
    <mergeCell ref="L1:N1"/>
    <mergeCell ref="O1:Q1"/>
    <mergeCell ref="R1:T1"/>
  </mergeCells>
  <phoneticPr fontId="1"/>
  <pageMargins left="0.7" right="0.7" top="0.75" bottom="0.75" header="0.3" footer="0.3"/>
  <pageSetup paperSize="9" scale="63" orientation="landscape" r:id="rId1"/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"/>
  <sheetViews>
    <sheetView workbookViewId="0">
      <selection sqref="A1:H1"/>
    </sheetView>
  </sheetViews>
  <sheetFormatPr defaultRowHeight="39.75"/>
  <cols>
    <col min="1" max="1" width="8.625" style="10" customWidth="1"/>
    <col min="2" max="2" width="24.625" style="8" customWidth="1"/>
    <col min="3" max="3" width="1.625" style="8" customWidth="1"/>
    <col min="4" max="4" width="8.625" style="8" customWidth="1"/>
    <col min="5" max="5" width="9" style="10"/>
    <col min="6" max="6" width="8.625" style="10" customWidth="1"/>
    <col min="7" max="7" width="1.625" style="10" customWidth="1"/>
    <col min="8" max="8" width="24.625" style="8" customWidth="1"/>
    <col min="9" max="9" width="8.625" style="8" customWidth="1"/>
    <col min="10" max="16384" width="9" style="8"/>
  </cols>
  <sheetData>
    <row r="1" spans="1:24">
      <c r="A1" s="162" t="s">
        <v>53</v>
      </c>
      <c r="B1" s="162"/>
      <c r="C1" s="162"/>
      <c r="D1" s="162"/>
      <c r="E1" s="162"/>
      <c r="F1" s="162"/>
      <c r="G1" s="162"/>
      <c r="H1" s="162"/>
    </row>
    <row r="2" spans="1:24" ht="30" customHeight="1">
      <c r="A2" s="9"/>
      <c r="E2" s="34"/>
      <c r="F2" s="34"/>
      <c r="G2" s="34"/>
    </row>
    <row r="3" spans="1:24">
      <c r="A3" s="163" t="s">
        <v>54</v>
      </c>
      <c r="B3" s="163"/>
      <c r="C3" s="163"/>
      <c r="D3" s="163"/>
      <c r="E3" s="163"/>
      <c r="F3" s="163"/>
      <c r="G3" s="163"/>
      <c r="H3" s="163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>
      <c r="A4" s="34"/>
      <c r="E4" s="34"/>
      <c r="F4" s="34"/>
      <c r="G4" s="34"/>
    </row>
    <row r="5" spans="1:24" ht="40.5" thickBot="1">
      <c r="A5" s="169" t="s">
        <v>25</v>
      </c>
      <c r="B5" s="169"/>
      <c r="C5" s="169"/>
      <c r="D5" s="169"/>
      <c r="E5" s="169"/>
      <c r="F5" s="169"/>
      <c r="G5" s="169"/>
      <c r="H5" s="169"/>
    </row>
    <row r="6" spans="1:24" ht="15" customHeight="1" thickTop="1">
      <c r="A6" s="34"/>
      <c r="E6" s="34"/>
      <c r="F6" s="34"/>
      <c r="G6" s="34"/>
    </row>
    <row r="7" spans="1:24" ht="50.1" customHeight="1" thickBot="1">
      <c r="A7" s="34">
        <v>1</v>
      </c>
      <c r="B7" s="11"/>
      <c r="C7" s="35"/>
      <c r="D7" s="12"/>
      <c r="E7" s="34" t="s">
        <v>28</v>
      </c>
      <c r="F7" s="13"/>
      <c r="G7" s="34"/>
      <c r="H7" s="11"/>
      <c r="I7" s="14"/>
      <c r="J7" s="14"/>
    </row>
    <row r="8" spans="1:24" ht="40.5" thickBot="1">
      <c r="A8" s="34">
        <v>2</v>
      </c>
      <c r="B8" s="11"/>
      <c r="C8" s="35"/>
      <c r="D8" s="12"/>
      <c r="E8" s="34" t="s">
        <v>55</v>
      </c>
      <c r="F8" s="13"/>
      <c r="G8" s="34"/>
      <c r="H8" s="11"/>
      <c r="I8" s="14"/>
      <c r="J8" s="14"/>
    </row>
    <row r="9" spans="1:24" ht="50.1" customHeight="1" thickBot="1">
      <c r="A9" s="34">
        <v>3</v>
      </c>
      <c r="B9" s="11"/>
      <c r="C9" s="35"/>
      <c r="D9" s="12"/>
      <c r="E9" s="34" t="s">
        <v>28</v>
      </c>
      <c r="F9" s="13"/>
      <c r="G9" s="34"/>
      <c r="H9" s="11"/>
      <c r="I9" s="14"/>
      <c r="J9" s="14"/>
    </row>
    <row r="10" spans="1:24" ht="50.1" customHeight="1" thickBot="1">
      <c r="A10" s="34">
        <v>4</v>
      </c>
      <c r="B10" s="11"/>
      <c r="C10" s="35"/>
      <c r="D10" s="12"/>
      <c r="E10" s="34" t="s">
        <v>55</v>
      </c>
      <c r="F10" s="13"/>
      <c r="G10" s="34"/>
      <c r="H10" s="11"/>
      <c r="I10" s="14"/>
      <c r="J10" s="14"/>
    </row>
    <row r="11" spans="1:24" ht="50.1" customHeight="1" thickBot="1">
      <c r="A11" s="34">
        <v>5</v>
      </c>
      <c r="B11" s="11"/>
      <c r="C11" s="35"/>
      <c r="D11" s="12"/>
      <c r="E11" s="34" t="s">
        <v>28</v>
      </c>
      <c r="F11" s="13"/>
      <c r="G11" s="34"/>
      <c r="H11" s="11"/>
      <c r="I11" s="14"/>
      <c r="J11" s="14"/>
    </row>
    <row r="12" spans="1:24" ht="40.5" thickBot="1">
      <c r="A12" s="34">
        <v>6</v>
      </c>
      <c r="B12" s="11"/>
      <c r="C12" s="35"/>
      <c r="D12" s="12"/>
      <c r="E12" s="34" t="s">
        <v>28</v>
      </c>
      <c r="F12" s="13"/>
      <c r="G12" s="34"/>
      <c r="H12" s="11"/>
      <c r="I12" s="14"/>
      <c r="J12" s="14"/>
    </row>
    <row r="13" spans="1:24">
      <c r="A13" s="164" t="s">
        <v>0</v>
      </c>
      <c r="B13" s="164"/>
      <c r="C13" s="164"/>
      <c r="D13" s="164"/>
      <c r="E13" s="164"/>
      <c r="F13" s="164"/>
      <c r="G13" s="164"/>
      <c r="H13" s="164"/>
    </row>
    <row r="14" spans="1:24">
      <c r="A14" s="164"/>
      <c r="B14" s="164"/>
      <c r="C14" s="164"/>
      <c r="D14" s="164"/>
      <c r="E14" s="164"/>
      <c r="F14" s="164"/>
      <c r="G14" s="164"/>
      <c r="H14" s="164"/>
    </row>
    <row r="15" spans="1:24" ht="20.100000000000001" customHeight="1" thickBot="1">
      <c r="A15" s="34"/>
      <c r="C15" s="165" t="s">
        <v>1</v>
      </c>
      <c r="D15" s="165"/>
      <c r="E15" s="165"/>
      <c r="F15" s="15"/>
      <c r="G15" s="15"/>
      <c r="H15" s="35"/>
    </row>
    <row r="16" spans="1:24" ht="20.100000000000001" customHeight="1">
      <c r="A16" s="16"/>
      <c r="B16" s="17"/>
      <c r="C16" s="165"/>
      <c r="D16" s="165"/>
      <c r="E16" s="165"/>
      <c r="F16" s="18"/>
      <c r="G16" s="18"/>
      <c r="H16" s="19"/>
      <c r="I16" s="16"/>
    </row>
    <row r="17" spans="1:9" ht="39.950000000000003" customHeight="1">
      <c r="A17" s="35"/>
      <c r="B17" s="166" t="s">
        <v>56</v>
      </c>
      <c r="C17" s="167"/>
      <c r="D17" s="167"/>
      <c r="E17" s="167"/>
      <c r="F17" s="167"/>
      <c r="G17" s="167"/>
      <c r="H17" s="168"/>
      <c r="I17" s="16"/>
    </row>
    <row r="18" spans="1:9" ht="39.950000000000003" customHeight="1">
      <c r="A18" s="35"/>
      <c r="B18" s="166" t="s">
        <v>57</v>
      </c>
      <c r="C18" s="167"/>
      <c r="D18" s="167"/>
      <c r="E18" s="167"/>
      <c r="F18" s="167"/>
      <c r="G18" s="167"/>
      <c r="H18" s="168"/>
      <c r="I18" s="16"/>
    </row>
    <row r="19" spans="1:9" ht="39.75" customHeight="1">
      <c r="A19" s="35"/>
      <c r="B19" s="156" t="s">
        <v>2</v>
      </c>
      <c r="C19" s="157"/>
      <c r="D19" s="157"/>
      <c r="E19" s="157"/>
      <c r="F19" s="157"/>
      <c r="G19" s="157"/>
      <c r="H19" s="158"/>
      <c r="I19" s="16"/>
    </row>
    <row r="20" spans="1:9" ht="40.5" thickBot="1">
      <c r="A20" s="35"/>
      <c r="B20" s="159"/>
      <c r="C20" s="160"/>
      <c r="D20" s="160"/>
      <c r="E20" s="160"/>
      <c r="F20" s="160"/>
      <c r="G20" s="160"/>
      <c r="H20" s="161"/>
      <c r="I20" s="16"/>
    </row>
  </sheetData>
  <mergeCells count="8">
    <mergeCell ref="B19:H20"/>
    <mergeCell ref="A1:H1"/>
    <mergeCell ref="A3:H3"/>
    <mergeCell ref="A13:H14"/>
    <mergeCell ref="C15:E16"/>
    <mergeCell ref="B17:H17"/>
    <mergeCell ref="B18:H18"/>
    <mergeCell ref="A5:H5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</vt:lpstr>
      <vt:lpstr>星取り表</vt:lpstr>
      <vt:lpstr>結果報告用紙</vt:lpstr>
      <vt:lpstr>星取り表!Print_Area</vt:lpstr>
      <vt:lpstr>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Shota SATOH</dc:creator>
  <cp:lastModifiedBy>Windows ユーザー</cp:lastModifiedBy>
  <cp:lastPrinted>2023-09-26T00:13:53Z</cp:lastPrinted>
  <dcterms:created xsi:type="dcterms:W3CDTF">2019-10-28T04:30:31Z</dcterms:created>
  <dcterms:modified xsi:type="dcterms:W3CDTF">2023-10-11T00:17:24Z</dcterms:modified>
</cp:coreProperties>
</file>